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20730" windowHeight="6135" tabRatio="270" activeTab="0"/>
  </bookViews>
  <sheets>
    <sheet name="azioni" sheetId="1" r:id="rId1"/>
    <sheet name="magnitudo" sheetId="2" r:id="rId2"/>
  </sheets>
  <definedNames>
    <definedName name="_xlnm._FilterDatabase" localSheetId="0" hidden="1">'azioni'!$A$4:$AQ$79</definedName>
  </definedNames>
  <calcPr fullCalcOnLoad="1"/>
</workbook>
</file>

<file path=xl/sharedStrings.xml><?xml version="1.0" encoding="utf-8"?>
<sst xmlns="http://schemas.openxmlformats.org/spreadsheetml/2006/main" count="849" uniqueCount="486">
  <si>
    <t>L'organizzatore dell'evento dovrà promuovere in modo chiaro ed evidente al partecipante la possibilità di portare a casa il cibo avanzato, mettendo a disposizione appositi contenitori per l'asporto compostabili.</t>
  </si>
  <si>
    <t>Le sedi e gli orari dell’evento dovranno essere scelti in funzione della facile raggiungibilità coi mezzi pubblici.</t>
  </si>
  <si>
    <t>Prima dell'evento, l'organizzatore dovrà formare tutto il personale alla raccolta differenziata secondo le modalità di raccolta vigenti sul territorio dove l'evento ha sede.</t>
  </si>
  <si>
    <t>L'illuminazione dei locali utilizzati durante l'evento dovrà essere a risparmio energetico, certificata in classe energetica A o superiore secondo l'etichettatura energetica europea.</t>
  </si>
  <si>
    <t xml:space="preserve">Prima dell'evento, i partecipanti dovranno essere invitati in modo chiaro ed evidente a recarsi all'evento usando i mezzi pubblici oppure con modalità di trasporto privato a ridotto impatto ambientale (mezzi a motore a ridotto impatto ambientale, elettrici, a metano o gpl, bici anche a noleggio, taxi collettivi, car sharing, car pooling, navette). L'organizzatore dell'evento dovrà prevedere una forma di incentivazione economica al riguardo (sconti, buoni, ecc.). </t>
  </si>
  <si>
    <r>
      <t xml:space="preserve">Salvo obblighi normativi o regolamentari, </t>
    </r>
    <r>
      <rPr>
        <sz val="9"/>
        <rFont val="Arial"/>
        <family val="2"/>
      </rPr>
      <t xml:space="preserve">la promozione dell'evento dovrà avvenire senza utilizzare prodotti cartacei. L'organizzatore potrà utilizzare in alternativa gli strumenti radiofonici, televisivi o web. </t>
    </r>
  </si>
  <si>
    <t>=</t>
  </si>
  <si>
    <t>FM: apprezzamento da 0 a 5: 2
CG: Sì sempre per quanto riguarda il pasta party. Sono state utilizzate esclusivamente bottiglie di vetro con vuoto a rendere. Per quanto riguarda i ristori è stato implementato l’uso di taniche da 15 o 20 litri e ridotto drasticamente l’utilizzo di bottiglie di plastica, impossibili da eliminare completamente anche per motivi di trasporto e logistica sui 12 ristori.
FP: Durante la manifestazione sono state somministrate bevande ( vino e acqua ), distribuite in appositi bicchieri compostabili e biodegradabili.</t>
  </si>
  <si>
    <t xml:space="preserve">FP: L’azione richiesta prevede difficoltà organizzative e gestionali difficilmente superabili. </t>
  </si>
  <si>
    <t>Incorporata in B1</t>
  </si>
  <si>
    <r>
      <t xml:space="preserve">Almeno uno degli edifici in cui si svolge l'evento dovrà essere certificato in classe energetica A, oppure dotato di certificazione Leed o certificazione CasaClima </t>
    </r>
    <r>
      <rPr>
        <b/>
        <sz val="9"/>
        <color indexed="8"/>
        <rFont val="Arial"/>
        <family val="2"/>
      </rPr>
      <t>o rispettare i criteri ambientali minimi per gli edifici della Pubblica Amministrazione</t>
    </r>
    <r>
      <rPr>
        <sz val="9"/>
        <color indexed="8"/>
        <rFont val="Arial"/>
        <family val="2"/>
      </rPr>
      <t>.</t>
    </r>
  </si>
  <si>
    <t>Parte dell'energia elettrica utilizzata durante l'evento dovrà provenire da impianti per la produzione di elettricità rinnovabile situati in loco, di proprietà dell'organizzatore o del proprietario dei locali utilizzati durante l'evento.</t>
  </si>
  <si>
    <t>Somministrazione</t>
  </si>
  <si>
    <t>x</t>
  </si>
  <si>
    <t>CON SOMMINISTRAZIONE</t>
  </si>
  <si>
    <t>SENZA SOMMINISTRAZIONE</t>
  </si>
  <si>
    <t>Senza somministrazione</t>
  </si>
  <si>
    <t xml:space="preserve">Scorporare l'invito dall'incentivazione economica, assegnando un punteggio superiore nel caso vi sia anche quest'ultima. </t>
  </si>
  <si>
    <t>I parcheggi ad uso dei mezzi privati dei partecipanti all'evento dovranno essere a pagamento (con l'eccezione dei mezzi a motore a ridotto impatto ambientale, elettrici, a metano o gpl, mezzi car sharing, mezzi con almeno 4 persone a bordo), e gli introiti destinati a promuovere la mobilità sostenibile. Prima dell'evento, i partecipanti dovranno essere informati di questo in modo chiaro ed evidente.</t>
  </si>
  <si>
    <t>Eliminazione dei radiatori esterni</t>
  </si>
  <si>
    <t xml:space="preserve">Durante l'evento non potranno essere utilizzati radiatori all'aperto (es. funghi riscaldanti). </t>
  </si>
  <si>
    <t>Produzione di energia elettrica rinnovabile</t>
  </si>
  <si>
    <t>D10</t>
  </si>
  <si>
    <t xml:space="preserve">L'energia elettrica utilizzata durante l'evento dovrà provenire interamente da fonti rinnovabili (certificazione Garanzia d'Origine del GSE). </t>
  </si>
  <si>
    <t>Non lo facciamo e saremmo disponibili a sperimentare il criterio così com'è 
(mettere una "x")</t>
  </si>
  <si>
    <t>Non lo facciamo e saremmo disponibili a sperimentare il criterio con modifiche 
(indicare le richieste di modifica al criterio, motivandole)</t>
  </si>
  <si>
    <t>Già lo facciamo
(mettere una "x")</t>
  </si>
  <si>
    <t>Non lo facciamo e non siamo disponibili a sperimentare il criterio 
(indicare i motivi per cui non sareste disponibili a sperimentare il criterio)*</t>
  </si>
  <si>
    <t>* include anche i casi di inapplicabilità</t>
  </si>
  <si>
    <t>A</t>
  </si>
  <si>
    <t>M</t>
  </si>
  <si>
    <t>CG, P</t>
  </si>
  <si>
    <t>CG, CV, P</t>
  </si>
  <si>
    <t>CG</t>
  </si>
  <si>
    <t>Sperimentatori disponibili*</t>
  </si>
  <si>
    <t>Sperimentatori scelti*</t>
  </si>
  <si>
    <t>Sperimentatori disponibili con modifiche*</t>
  </si>
  <si>
    <t>P</t>
  </si>
  <si>
    <t>A, P</t>
  </si>
  <si>
    <t>/</t>
  </si>
  <si>
    <t>CV, P</t>
  </si>
  <si>
    <t>CG, CV</t>
  </si>
  <si>
    <t>CG, SD, P</t>
  </si>
  <si>
    <t>SD, P</t>
  </si>
  <si>
    <t>A, CV, M</t>
  </si>
  <si>
    <t>A, CV, SD</t>
  </si>
  <si>
    <t>A, SD</t>
  </si>
  <si>
    <t>CV</t>
  </si>
  <si>
    <t>A, CV</t>
  </si>
  <si>
    <t>SD</t>
  </si>
  <si>
    <t>A, SD, CV</t>
  </si>
  <si>
    <t>A, CG, M</t>
  </si>
  <si>
    <t>PG: non si sono riscontrate particolari difficoltà se non quella di sensibilizzare i volontari alla  compilazione del questionario
SD: A voce sappiamo che i collaboratori e dipendenti sono soddisfatti del lavoro svolto. Questionario potrebbe essere stilato per il 2017</t>
  </si>
  <si>
    <t>CV: Non c'è stato il tempo di individuare la persona e provvedere alla nomina. L'Ufficio ha seguito per quanto possibile le azioni messe in campo.
SD: Non scritto, ma nominato verbalmente</t>
  </si>
  <si>
    <t>SD: I tempi di assegnazione servizi al fornitore non hanno permesso di valutare i fornitori che rispondevano a queste caratteristiche. Azione che si può attuare nel 2017</t>
  </si>
  <si>
    <t xml:space="preserve">A: maggior impegno di tempo ed economico
SD: abbiamo ribadito al pubblico sempre la necessità dle rispetto dei luoghi e della natura, invitando le persone ad azioni sostenibili ( portare a valle i rifiuti prodotti) </t>
  </si>
  <si>
    <t>CG, CV, M</t>
  </si>
  <si>
    <t>A, FA</t>
  </si>
  <si>
    <t>FA</t>
  </si>
  <si>
    <t>CG, FA</t>
  </si>
  <si>
    <t>CV, SD, FA</t>
  </si>
  <si>
    <t>CV, FA</t>
  </si>
  <si>
    <t>M, FM</t>
  </si>
  <si>
    <t>CG, FA, FM</t>
  </si>
  <si>
    <t>FP</t>
  </si>
  <si>
    <t>CG, FA, FM, FP</t>
  </si>
  <si>
    <t>CG, FP</t>
  </si>
  <si>
    <t>A, FA, FP</t>
  </si>
  <si>
    <t>FA, FP</t>
  </si>
  <si>
    <t>CV, SD, FA, FP</t>
  </si>
  <si>
    <t>A, CV, SD, FP</t>
  </si>
  <si>
    <t>A, SD, FP</t>
  </si>
  <si>
    <t>CG, CV, P, FA, FM, FP</t>
  </si>
  <si>
    <t>CG, CV, FP</t>
  </si>
  <si>
    <t>CG, P, FA, FM, FP</t>
  </si>
  <si>
    <t>A, CV, FP</t>
  </si>
  <si>
    <t>SD, P, GP</t>
  </si>
  <si>
    <t>GP</t>
  </si>
  <si>
    <t>A, FA, GP</t>
  </si>
  <si>
    <t>FM, GP</t>
  </si>
  <si>
    <t>A, P, FA, GP</t>
  </si>
  <si>
    <t>A, CG, CV, P, FM, GP</t>
  </si>
  <si>
    <t>CG, P, GP</t>
  </si>
  <si>
    <t>CV, P, FP, GP</t>
  </si>
  <si>
    <t>CG, CV, P, GP</t>
  </si>
  <si>
    <t>A, CG, P, FP, GP</t>
  </si>
  <si>
    <t>CG, M, P, FM, GP</t>
  </si>
  <si>
    <t>CG, P, FM, FP, GP</t>
  </si>
  <si>
    <t>CG, SD, GP</t>
  </si>
  <si>
    <t>A, CG, SD, P, FM, GP</t>
  </si>
  <si>
    <t>CG, P, FA, FM, FP, GP</t>
  </si>
  <si>
    <t>A, CG. CV, SD, FM, FP, GP</t>
  </si>
  <si>
    <t>CG, P, FM, FP, PG</t>
  </si>
  <si>
    <t>CG, P, FA, FM, GP, PG</t>
  </si>
  <si>
    <t>A, CG, FP, PG</t>
  </si>
  <si>
    <t>FA, PG</t>
  </si>
  <si>
    <t>CG, P, GP, PG</t>
  </si>
  <si>
    <t>CG, GP, PG</t>
  </si>
  <si>
    <t>CG, PG</t>
  </si>
  <si>
    <t>PG</t>
  </si>
  <si>
    <t>CG, SD, P, FM, FP, GP, PG</t>
  </si>
  <si>
    <t>A, CG, CV, SD, P, FM, FP, GP, PG</t>
  </si>
  <si>
    <t>A, CG, P, FP, GP, PG</t>
  </si>
  <si>
    <t>CG, M, P, FA, GP, PG</t>
  </si>
  <si>
    <t>A = Arcadia
CG = Charly Gaul
CV = Città di Velluto
FA = Festa d'agosto
FM = Festa in malga
FP = Festival della polenta
GP = Giornata europea del paesaggio
M = Marcialonga
SD = I Suoni delle Dolomiti
P = Pomaria
PG = Passeggiata gastronomica</t>
  </si>
  <si>
    <t>P, PG</t>
  </si>
  <si>
    <t>A, PG</t>
  </si>
  <si>
    <t>PG, FA</t>
  </si>
  <si>
    <t>M, SD, FM</t>
  </si>
  <si>
    <t>P, FM</t>
  </si>
  <si>
    <t>SD, FM</t>
  </si>
  <si>
    <t>CV, P, FM</t>
  </si>
  <si>
    <t>CV, FP</t>
  </si>
  <si>
    <t>CG, FM, FP</t>
  </si>
  <si>
    <t>P, FA, FP</t>
  </si>
  <si>
    <t>FA, GP</t>
  </si>
  <si>
    <t>SD, GP</t>
  </si>
  <si>
    <t>CV, GP</t>
  </si>
  <si>
    <t>CV, P, FM, GP</t>
  </si>
  <si>
    <t>CG, PG, GP</t>
  </si>
  <si>
    <t>A, P, GP</t>
  </si>
  <si>
    <t>SD, PG, GP</t>
  </si>
  <si>
    <t>M, P, GP</t>
  </si>
  <si>
    <t>P, FM, GP</t>
  </si>
  <si>
    <t>CV, FM, GP</t>
  </si>
  <si>
    <t>Sperimentatore 1</t>
  </si>
  <si>
    <t>Sperimentatore 2</t>
  </si>
  <si>
    <t>Sperimentatore 3</t>
  </si>
  <si>
    <t>Sperimentatore 4</t>
  </si>
  <si>
    <t>FM: senza monodose di ketchup e maionese si fanno molti sprechi</t>
  </si>
  <si>
    <t>FM: nelle buste già pronte il tovagliolo non è ecologico</t>
  </si>
  <si>
    <t>Differenziale</t>
  </si>
  <si>
    <t>Frequenza (da 1 a 3)*</t>
  </si>
  <si>
    <t>1= occasionale
2 = periodica
3 = continua</t>
  </si>
  <si>
    <t>1= poco o per nulla fattibile
2 = difficilmente fattibile
3 = abbastanza fattibile
4 = del tutto fattibile</t>
  </si>
  <si>
    <t>Visibilità (da 0 a 3)*</t>
  </si>
  <si>
    <t>0 = non visibile
1 = scarsa
2 = buona
3 = elevata</t>
  </si>
  <si>
    <t>0= bassa
1 = discreta
2 = media
3 = alta</t>
  </si>
  <si>
    <t>Significatività</t>
  </si>
  <si>
    <t>Fattibilità "F"</t>
  </si>
  <si>
    <t>Beneficio "B"</t>
  </si>
  <si>
    <t>F * B</t>
  </si>
  <si>
    <t>Priorità d'intervento (da 0 a 3)*</t>
  </si>
  <si>
    <t xml:space="preserve">emissioni climalteranti </t>
  </si>
  <si>
    <t>sostanze acidificanti/eutrofizzanti
gassose (NOx)</t>
  </si>
  <si>
    <t>polveri e PM10</t>
  </si>
  <si>
    <t>rilascio sostanze pericolose
solide/liquidi</t>
  </si>
  <si>
    <t>agenti fisici
(anche rumore)</t>
  </si>
  <si>
    <t>effluenti liquidi
eutrofizzanti (reflui)</t>
  </si>
  <si>
    <t>CV: Rispetto ad anni precedenti, sui tavoli di tipo da birra non sono state poste tovaglie di alcun tipo (in passato le tavole venivano ricoperte con il tessuto non tessuto). Sono state però utilizzate per motivi igienici/organizzativi le tovagliette usa e getta di carta.</t>
  </si>
  <si>
    <t>CG: I prodotti per il pasta party sono interamente forniti dai nostri sponsor. Tra questi abbiamo utilizzato la pasta monograno Felicetti Bio
CV: A causa dell'eccessivo costo economico dei prodotti biologici. In questo genere di manifestazione i prezzi delle pietanze sono contenuti (coprono i costi con un piccolo margine di ricavo. Si consideri che ai 400 volontari vengono garantiti i pasti)</t>
  </si>
  <si>
    <t xml:space="preserve">CV: La gestione delle locande della manifestazione è seguita da un apposito Comitato. Non c'è stato tempo sufficiente per orientarli in questa scelta. </t>
  </si>
  <si>
    <t xml:space="preserve">GP: I prodotti equo e solidali Fairtrade sono più costosi e sul nostro mercato ci sono pochi prodotti, per utilizzare questi prodotti si deve fare un certo sforzo per individuare i possibili piatti da preparare.
CV: La gestione delle locande della manifestazione è seguita da un apposito Comitato. Non c'è stato tempo sufficiente per orientarli in questa scelta. </t>
  </si>
  <si>
    <t xml:space="preserve">CV: Per la tipologia della manifestazione che si svolge nei vari luoghi del centro storico, questo obiettivo si può applicare solo parzialmente. Ovviamente non ci sono barriere all'accesso, in senso lato, ma la persona in difficoltà le può trovare durante il percorso (saloni dei Palazzi senza ascensore, cortili con dislivelli, ecc.) </t>
  </si>
  <si>
    <t>FM: risultava difficile in questa prima edizione dato il target di adulti
GP: La maggiore difficoltà si è riscontrata nell'intercettare dei canali preferenziali dedicati alla promozione di eventi sostenibili
CV: Non c'è stato il tempo sufficiente</t>
  </si>
  <si>
    <t>consumo di risorse
rinnovabili</t>
  </si>
  <si>
    <t>prelievo di acqua</t>
  </si>
  <si>
    <t>consumo di risorse
non rinnovabili</t>
  </si>
  <si>
    <t>produzione di rifiuti</t>
  </si>
  <si>
    <t>POOL ALIMENTI</t>
  </si>
  <si>
    <t>clima e ozono stratosferico</t>
  </si>
  <si>
    <t>qualità dell'aria</t>
  </si>
  <si>
    <t xml:space="preserve">pool di risorse non rinnovabili </t>
  </si>
  <si>
    <t>qualità dei suoli</t>
  </si>
  <si>
    <t>acque sotterranee</t>
  </si>
  <si>
    <t>acque superficiali</t>
  </si>
  <si>
    <t>ecosistemi - biodiversità</t>
  </si>
  <si>
    <t>pool di risorse rinnovabili</t>
  </si>
  <si>
    <r>
      <t xml:space="preserve">                                        
                                  FATTORI DI
                                   PRESSIONE</t>
    </r>
    <r>
      <rPr>
        <sz val="16"/>
        <rFont val="Times New Roman"/>
        <family val="1"/>
      </rPr>
      <t xml:space="preserve">
   </t>
    </r>
    <r>
      <rPr>
        <sz val="10"/>
        <rFont val="Times New Roman"/>
        <family val="1"/>
      </rPr>
      <t>COMPONENTI
    AMBIENTALI
   (fattori di stato)</t>
    </r>
  </si>
  <si>
    <r>
      <t xml:space="preserve">pool </t>
    </r>
    <r>
      <rPr>
        <sz val="11"/>
        <rFont val="Cambria"/>
        <family val="1"/>
      </rPr>
      <t>rifiuti</t>
    </r>
  </si>
  <si>
    <t>Griglia di valutazione</t>
  </si>
  <si>
    <t>Magnitudo (da 1 a 36)*</t>
  </si>
  <si>
    <t>Vedi foglio "magnitudo"</t>
  </si>
  <si>
    <t>Osservazioni più rilevanti relative alle criticità</t>
  </si>
  <si>
    <t>PG: Pur ritenendo utile sensibilizzare le organizzazioni a ridurre i rumori, non riteniamo possibile organizzare eventi rispettando i parametri sopra descritti. Se consideriamo che un urlo ad un metro di distanza supera i 90 db, sfido chiunque ad organizzare un’attività senza superare i limiti prescritti.</t>
  </si>
  <si>
    <t>FA: c’erano la polenta di patate e le patatine, si potevano ordinare separati e non come piatto unico, e come notato negli anni precedenti gli avanzi sono pari a zero</t>
  </si>
  <si>
    <t>A: difficile da comunicare e da testare, e un esperto che fa la docenza può essere costoso</t>
  </si>
  <si>
    <t>A: difficoltà organizzative ed economiche, molto spesso è visto come un aggravio; abbiamo responsabilizzato una persona per ogni associazione coinvolta, senza organizzare una vera a propria squadra</t>
  </si>
  <si>
    <t xml:space="preserve">FA: La manifestazione ha un pubblico formato specialmente da turisti ospiti di alberghi e loro possono avere difficoltà a reperire le stoviglie. Inoltre noi a maggio facciamo una manifestazione in montagna con pubblicizzato di portarsi le stoviglie da casa e portano invece che stoviglie lavabili e durevoli portano stoviglie in plastica che poi gettano nelle immondizie.
GP: Abbiamo ritenuto di non adottare questo criterio, per le seguenti ragioni:
1. la nostra associazione ha già da tempo adottato una forte identità di sostenibilità degli eventi proposti e quindi anche nella Giornata Europea del Paesaggio 2016
2. tutte le stoviglie utilizzate negli eventi sono di natura durevole
3. le stoviglie, i bicchieri e gli utensili utilizzati negli eventi sono usati e sono stati recuperati presso privati, istituzioni, donazioni, favorendo il riciclaggio
4. questa soluzione ci ha permesso un notevole vantaggio economico
5. l'impiego di stoviglie usate e quindi spaiate, suscita nell'ospite curiosità e  apprezzamento (valore 5)
6. l'ospite si sente gratificato nell'apprendere che può contribuire con la donazione alla nostra Pro Loco di stoviglie spaiate
7. l'azione ci identifica come associazione che pratica azioni sostenibili </t>
  </si>
  <si>
    <t>Proposta di variazione del contenuto dell'azione</t>
  </si>
  <si>
    <t xml:space="preserve">FA: non posizioniamo bidoni, passiamo noi a ritirare tutto quello che c'è sul tavolo e nel retrocucina, poi dividiamo noi 
FP: non sono state organizzate per tempistiche brevi un metodo per ricevere feedback dai cittadini in merito alla corretta organizzazione della raccolta differenziata. </t>
  </si>
  <si>
    <t>FA: La manifestazione si svolge dalle 19 e l'ultimo mezzo pubblico che arriva in  valle di ledro è alle 20 poi però non c'è più niente per il ritorno 
FP: Non sono stati comunicati, per tempistiche strette, ne pubblicizzati gli orari dei trasporti pubblici per raggiungere l’evento.</t>
  </si>
  <si>
    <t xml:space="preserve">FP: Mancanza di piatti “ufficialmente” vegetariani. I cittadini sono stati informati sulla qualità dei piatti verbalmente direttamente da chi gestiva lo stand dove venivano preparate le polente. </t>
  </si>
  <si>
    <t xml:space="preserve">FP: Mancanza per tempistiche e per non avere l’attrezzature per realizzare aree insonorizzate all’aperto. </t>
  </si>
  <si>
    <t xml:space="preserve">FA: la manifestazione si svolge dalle 19 alle 24 e non ci sarebbe il tempo per eseguire queste attività
P: All’interno della manifestazione sono presenti già un sacco di attività, laboratori, mostre. Vedo questo tipo di didattica più adatta a piccoli eventi e più mirati dove la stessa didattica può essere più curata ed appetibile per il pubblico.
FP: Per tempistiche strette non sono state organizzate opere di sensibilizzazione ambientale né percorsi formativi. </t>
  </si>
  <si>
    <t>min</t>
  </si>
  <si>
    <t>max</t>
  </si>
  <si>
    <t>* con la somma dei valori di mangnitudo posta uguale a 10; per magnitudo inferiore a 15, nessuna riserva</t>
  </si>
  <si>
    <t>assegnati</t>
  </si>
  <si>
    <t>TOT.</t>
  </si>
  <si>
    <t>GP: E' stata fatta una ricerca sul mercato locale presso i rivenditori specializzati ed  anche attraverso Internet per reperire le cartucce rigenerate da utilizzare per la nostra stampante senza trovarle. Le cartucce utilizzate per la stampante in uso alla nostra Pro Loco, non sono presenti nel catalogo Nordic Ecolabel. La nostra è una piccola stampante in quanto la  Pro Loco generalmente  fa poco uso di materiale cartaceo preferendo pubblicizzare i propri eventi attraverso il web e i social.</t>
  </si>
  <si>
    <t>GP: Le piante ed i fiori decorativi utilizzati dalla Pro Loco cà Comuna del Meanese, provengono esclusivamente da L'Orto in Villa gestito dalla Pro Loco e anche dal Parco di Villa Salvadori-Zanatta dove si trova l'orto.</t>
  </si>
  <si>
    <t xml:space="preserve">PG: Utilizzare gadget immateriali è una proposta troppo all’avanguardia per la tipologia di turisti presenti nella nostra zona (famiglie – anziani). Abbiamo quindi proposto due gadget, il bicchiere in policarbonato che il partecipante utilizzava e poi si portava a casa e, solo su richiesta del partecipante, un magnete personalizzato in legno senza imballo a ricordo della manifestazione.
CG: Per quanto riguarda i gadget, vengono forniti nel pacco gara dei partecipanti, quindi tutti ne hanno diritto, fanno parte del costo d’iscrizione e vengono forniti quasi interamente dagli sponsor. Siamo riusciti ad eliminare i confezionamenti monodose, sostituendoli con pluridose, la maggior parte sono prodotti alimentari o energetici per gli sportivi. Per quanto riguarda il gadget da noi fornito, la t-shirt tecnica è stato impossibile richiedere il tessuto riciclabile in quanto l’ordine era già stato fatto quando è partito il progetto di sperimentazione. </t>
  </si>
  <si>
    <t xml:space="preserve">CG: Abbiamo fatto uso delle stesse apparecchiature presenti presso i nostri uffici. </t>
  </si>
  <si>
    <t>* 
- con la somma dei valori di significatività posta uguale a 100; 
- le 10 azioni obbligatorie sono individuate scegliendo le più alte per significatività, tenendo però conto del minimo di azioni obbligatorie riservate in base alla magnitudo di ogni sezione (v. foglio "magnitudo"), e a condizione, per le azioni che eccedono la quota riservata, che la significatività "F*B" dell'azione superi la media di significatività di tutte le azioni (incluse le obbligatorie), che il valore del beneficio "B" superi la soglia di 40, che il valore di fattibilità "F" superi la soglia di 2 e che non vi siano più di 2 azioni obbligatorie per sezione</t>
  </si>
  <si>
    <t>media punti ad azione</t>
  </si>
  <si>
    <t>azioni sezione C</t>
  </si>
  <si>
    <t>azioni sezione L</t>
  </si>
  <si>
    <t>azioni sezione F</t>
  </si>
  <si>
    <t>azioni sezione A</t>
  </si>
  <si>
    <t>azioni sezione E</t>
  </si>
  <si>
    <t>azioni sezione I</t>
  </si>
  <si>
    <t>azioni sezione B</t>
  </si>
  <si>
    <t>azioni sezione D</t>
  </si>
  <si>
    <t>azioni sezione G</t>
  </si>
  <si>
    <t>azioni sezione H</t>
  </si>
  <si>
    <t>azioni obbligatorie riservate*</t>
  </si>
  <si>
    <t xml:space="preserve">Alle azioni della sezione I, che appartengono a svariate e disomogenee aree d'impatto, è stato attribuito il valore di magnitudo medio ottenuto dalle sezioni A-G, ovvero: </t>
  </si>
  <si>
    <t xml:space="preserve">Alle azioni della sezione L, che sono di natura culturale e quindi in grado di ridurre potenzialmente tutti gli impatti ambientali, è stato attribuito il valore di magnitudo più elevato, quello ottenuto dalle azioni della sezione C, ovvero: </t>
  </si>
  <si>
    <t>Bonus</t>
  </si>
  <si>
    <t>L'organizzatore dell'evento dovrà svolgere azioni per la sostenibilità ulteriori rispetto a quelle indicate nel presente disciplinare, e se del caso comunicare opportunamente tale scelta ai portatori d'interesse (max 1 punto per ogni azione, fino a un max di 4,5 punti)</t>
  </si>
  <si>
    <t>l'azione bonus non è stata sperimentata né valutata: le è stata attribuita direttamente la significatività dell'azione facoltativa con la significatività più alta</t>
  </si>
  <si>
    <t>Tot. Significatività (escluso Bonus)</t>
  </si>
  <si>
    <t>Tot. Azioni (escl. Bonus)</t>
  </si>
  <si>
    <t>Media sign. Criteri (escluso Bonus)</t>
  </si>
  <si>
    <t>Alle azioni della sezione H, che non contiene azioni ambientali ma sociali, è stato attribuito il valore di magnitudo ottenuto dalle azioni della sezione G, in quanto la sezione H ha ottenuto lo stesso valore di priorità della sezione G, ovvero</t>
  </si>
  <si>
    <t>obbligatoria</t>
  </si>
  <si>
    <t>obbligatoria (con B2 e B3)</t>
  </si>
  <si>
    <t>obbligatoria (con B1)</t>
  </si>
  <si>
    <t>obbligatoria (con C2)</t>
  </si>
  <si>
    <t>obbligatoria (con C1)</t>
  </si>
  <si>
    <t>CG: I parcheggi previsti per la manifestazione sono per la maggior parte suolo pubblico di cui richiediamo l’occupazione. Inoltre negli anni abbiamo verificato che lasciando l’uso gratuito del parcheggio riservato presso l’ufficio gare, i partecipanti sono poi incentivati ad usare le navette da noi organizzate per non muovere più la vettura</t>
  </si>
  <si>
    <t>PG: Riteniamo più opportuno che nel protocollo sia inserito un elenco di prodotti tipici del Trentino piuttosto che prodotti stagionali di provenienza incerta. A nostro parere, ma è solo un’opinione, è più eco-compatibile utilizzare un formaggio come la Spressa D.O.P. o un vino del Trentino che somministrare un’anguria magari proveniente dal Marocco. Si dovrà infatti tenere conto che in Trentino c’è scarsa produzione di frutta e verdura di stagione.
CG: Il menù proposto non contiene prodotti stagionali ed è stato attuato in base ai prodotti forniti dagli sponsor</t>
  </si>
  <si>
    <t>PG:  sono stati ridotti i flussi di acqua a quanto prescritto dalla scheda ma non sono state ottenute certificazioni
CG: Per quanto riguarda l’uso di acqua potabile abbiamo invitato i punti di ristoro a rifornirsi nei pressi di fontanelle, dove fosse necessario azionare il rubinetto solo in caso di necessità. Per quanto riguarda i WC sono stati utilizzati wc chimici o forniti dalla Protezione Civile.</t>
  </si>
  <si>
    <t>Nel caso l'organizzatore dell'evento si avvalga di servizi tipografici, questi dovranno essere forniti da tipografie certificate FSC/PEFC.</t>
  </si>
  <si>
    <t>Nel caso si utilizzino piante/fiori decorativi, questi dovranno essere in vaso oppure recisi ma di provenienza territoriale o del commercio equo certificati FairTrade.</t>
  </si>
  <si>
    <t xml:space="preserve">L'organizzatore dell'evento dovrà definire e applicare una procedura adeguata ed efficace per ridurre i consumi idrici prima, durante e dopo l'evento, sensibilizzando i partecipanti e i dipendenti/collaboratori. Nel caso in cui sia nelle sue possibilità, l'organizzatore dell'evento dovrà inoltre ridurre il flusso dei rubinetti a meno di 9 litri al minuto e quello dei WC a meno di 6 litri per scarico. </t>
  </si>
  <si>
    <t xml:space="preserve">L'organizzatore dell'evento, o i fornitori del servizio di pulizia, dovranno definire e applicare una procedura adeguata ed efficace per ridurre il consumo dei prodotti per la pulizia prima, durante e dopo l'evento. I detersivi utilizzati dovranno essere alla spina o superconcentrati o in caps o con vuoto a rendere. </t>
  </si>
  <si>
    <t>L'organizzatore dell'evento, o i fornitori del servizio di pulizia, dovranno impiegare prodotti per la pulizia ecologici certificati (Ecolabel Europeo, o equivalenti) oppure naturali certificati (ICEA Eco-bio detergenza o equivalenti).</t>
  </si>
  <si>
    <t xml:space="preserve">L'organizzatore dell'evento dovrà informare in modo chiaro ed evidente tutti i portatori d'interesse della propria politica di sostenibilità, delle azioni di sostenibilità adottate e dell'ottenimento della certificazione, prima, durante e dopo l'evento, utilizzando tutti i canali informativi in suo possesso. </t>
  </si>
  <si>
    <t xml:space="preserve">L'organizzatore dell'evento dovrà realizzare azioni di comunicazione ambientale che prevedano l'interazione col partecipante, prima, durante e dopo l'evento (concorsi, giochi a premi, incontri, ecc.). </t>
  </si>
  <si>
    <t xml:space="preserve">L'organizzatore dell'evento dovrà realizzare inziative di educazione ambientale che coinvolgano i partecipanti durante l'evento. </t>
  </si>
  <si>
    <t xml:space="preserve">L'organizzatore dell'evento dovrà partecipare, prima dell'evento, ad un incontro formativo organizzato dall'Agenzia provinciale per la protezione dell'ambiente. </t>
  </si>
  <si>
    <t>Cartucce di stampa sostenibili</t>
  </si>
  <si>
    <t>Per le stampe realizzate in proprio prima, durante e dopo l'evento, l'organizzatore dovrà impiegare esclusivamente cartucce rigenerate certificate Nordic Ecolabel, Der Blaue Engel, Umweltzeichen o equivalenti.</t>
  </si>
  <si>
    <t>Almeno uno dei fornitori di servizi impiegati prima, durante e/o dopo l'evento dovrà essere dotato di un Sistema di Gestione Ambientale certificato ISO 14001 o EMAS e/o di un Sistema di gestione sostenibile degli eventi certificato ISO 20121 e/o di un Sistema di gestione della sicurezza e della salute dei lavoratori certificato OSHAS 18001 e/o di responsabilità sociale d'impresa certificata SA8000</t>
  </si>
  <si>
    <t>Promozione della ricettività e della ristorazione sostenibili</t>
  </si>
  <si>
    <t>P: Le pulizie (prevalentemente dei servizi igienici) sono state curate dall’Amministrazione Comunale che si è appoggiata a una ditta con la quale hanno un contratto lavorativo annuale anche fuori dalla manifestazione e quindi non è stato possibile inserire nello specifico la clausola nel contratto.</t>
  </si>
  <si>
    <t>FM: non adatto alla tipologia di evento
GP: Nell'evento della Giornata Europea del Paesaggio 2016 sono stati adottati i seguenti criteri:
1. è stato chiesto di partecipare portando la propria borraccia
2. è stato redatto un elenco dei partecipanti con la propria borraccia
3. durante l'evento è stato estratto un premio green da assegnare ad uno dei partecipanti che avesse con se la sua  borraccia
4. l'azione è stata ampiamente pubblicizzata
5. è stata data precisa informazione sui punti di rifornimento di acqua durante il percorso
6. l'azione è risultata di facile organizzazione
7. è stata economicamente sostenibile
8. l'azione ci ha identificato come associazione che pratica azioni sostenibili
9. l'azione è stata particolarmente apprezzata dai partecipanti (valore 5)
CV: ok, ma date solo ai volontari (circa 400), non ai partecipanti.
P: Visto il periodo (piuttosto fresco) nel quale si svolge la nostra manifestazione abbiamo sostituito le borracce con i calici di vetro forniti gratuitamente a fonte del deposito cauzionale.</t>
  </si>
  <si>
    <t>A: non è avanzato cibo
P: Dopo un confronto con coloro che gestiscono la parte della ristorazione ci siamo resi conto che il cibo preparato viene conteggiato e preparato con molta accuratezza in modo da non avere avanzi e così è stato anche quest’anno.</t>
  </si>
  <si>
    <t>FM: i partecipanti (atleti) mangiano poco. 
CV: Gli spazi gastronomici sono dislocati in punti diversi a seconda della tipologia (corte dei primi, dei secondi, dei dolci, ecc.) e in questa edizione, viceversa di quanto successo in precedenza, non è stato previsto un biglietto comprensivo dell'intero menù (che poteva aumentare la possibilità di avanzi). Come in passato, questa richiesta in alcuni casi è stata fatta nel cortile dei dolci, che venivano distribuiti in piatti di carta che erano anche di facile asporto.
P: si è valutato che negli anni scorsi non sono mai stati avanzati dai visitatori quantitativi di cibo che potevano essere asportati. In più la cosa dovrebbe essere gestita ad hoc da del personale che non è così scontato avere a disposizione.</t>
  </si>
  <si>
    <t>P: Per la manifestazione in oggetto abbiamo richiesto una suppletiva alla SET di 150 Kw ma non possiamo garantire che la stessa provenga interamente da fonti rinnovabili. Molto difficile da realizzarsi.</t>
  </si>
  <si>
    <t>P: non era identificabile una fonte di energia elettrica rinnovabile in loco.</t>
  </si>
  <si>
    <t>CG, SD, GP, P</t>
  </si>
  <si>
    <t>SD: Location difficili da raggiungere con mezzi pubblici; distanti dai centri. Pubblico è invitato a camminare, anche seguendo le escursioni con le guide alpine abbinate ai concerti, il nostro pubblico è composto prevalentemente da turisti in loco che si spostano brevemente per raggiungere i concerti. Incentivazioni economiche non possibili per la natura della nostra azienda. Possiamo pensare ad una maggior collaborazione con vari fornitori di servizi car pooling. 
P: Organizzando l’evento quest’anno in un luogo difficilmente accessibile con i mezzi pubblici (o con orari improbabili tipo 2/3 corse al giorno) è difficile invitare i visitatori a recarsi sul posto con gli stessi. (diverso è stato l’anno scorso quando l’evento si è svolto a Cles, in quell’occasione avevamo stipulato una convenzione per tutti quelli che si recavano alla manifestazione utilizzando la Ferrovia Trento – Malè).</t>
  </si>
  <si>
    <t>SD: Mezzi pubblici e orari di partenza/arrivo in sede non sono compatibili con il festival. Laddove possibile i collaboratori hanno condiviso il mezzo.
P: Il luogo dove si è svolta la manifestazione non è facilmente raggiungibile con i mezzi pubblici quindi è impensabile che i dipendenti/collaboratori lo possano raggiungere con gli stessi. Noi invitiamo sempre e per quanto possibile il car sharing quando lo stesso è compatibile con gli orari. Per quanto riguarda me e la mia collega (organizzatrici dell’evento) ci siamo recate sul posto sempre con la mia macchina che è
a GPL.</t>
  </si>
  <si>
    <t>A: da comunicare meglio
P: Proponendo piatti della tradizione locale è molto difficile proporre dei piatti vegani (dove non vengano utilizzati prodotti quali formaggi, uova, etc, etc.) In compenso abbiamo proposto 4 piatti vegetariani e gli stessi sono stati ben evidenziati sul materiale informativo.</t>
  </si>
  <si>
    <t>P: la gestione delle pulizie è stata affidata dal Comune a una società esterna con cui avevano già un contratto in essere, quindi non è possibile garantire che tutti i prodotti utilizzati per la pulizia fosser ecologici certificati.</t>
  </si>
  <si>
    <t>P: gli allestimenti sono stati forniti dal servizio ripristino provinciale (materiale di recuero) e dal magazzino della frutta tramite pellet e cassette di legno. Non è stato possibile verificare se gli stessi avessero la certificazione FSC e/o PEFC.</t>
  </si>
  <si>
    <t>GP: Sul territorio circostante non ci sono esercizi certificati
P: Entro il raggio di 2 Km dalla manifestazione non erano presenti strutture certificate Ecolabel Europeo e/o Qualità Parco o servizi di ristorazione certificati Ecoristorazione.</t>
  </si>
  <si>
    <t>Prima dell'evento, i partecipanti dovranno essere informati in modo chiaro ed evidente della presenza, entro il raggio di 2 km in linea d'aria dalla sede dell'evento, dell'eventuale presenza di servizi di ricettività turistica certificati Ecolabel Europeo e/o Qualità Parco e di servizi di ristorazione certificati Ecoristorazione Trentino. Gli ospiti dovranno essere alloggiati presso servizi di ricettività turistica certificati Ecolabel Europeo e/o Qualità Parco eventualmente presenti entro il raggio di 2 km in linea d'aria dalla sede dell'evento. Nel caso si stipulino convenzioni con servizi di ristorazione a favore di ospiti e partecipanti, si dovranno scegliere quelli certificati Ecoristorazione Trentino eventualmente presenti entro il raggio di 2 km in linea d'aria dalla sede dell'evento.</t>
  </si>
  <si>
    <t>Borracce</t>
  </si>
  <si>
    <t>L'organizzatore dell'evento dovrà prevedere la distribuzione gratuita con deposito cauzionale di borracce ai partecipanti che ne facciano richiesta e prevedere appositi punti di riempimento con acqua di rete, segnalando in modo chiaro ed evidente l'opportunità.</t>
  </si>
  <si>
    <t>Sicurezza e salute dei lavoratori</t>
  </si>
  <si>
    <t>SEZ</t>
  </si>
  <si>
    <t>ID</t>
  </si>
  <si>
    <t>A1</t>
  </si>
  <si>
    <t>B1</t>
  </si>
  <si>
    <t>C1</t>
  </si>
  <si>
    <t>D1</t>
  </si>
  <si>
    <t>E1</t>
  </si>
  <si>
    <t>F1</t>
  </si>
  <si>
    <t>Titolo</t>
  </si>
  <si>
    <t>Contenuto</t>
  </si>
  <si>
    <t>Stampa fronte/retro</t>
  </si>
  <si>
    <t>Gadget sostenibili</t>
  </si>
  <si>
    <t>Tovaglie lavabili</t>
  </si>
  <si>
    <t>A: Riduzione dei rifiuti</t>
  </si>
  <si>
    <t>B: Gestione sostenibile dei rifiuti</t>
  </si>
  <si>
    <t>Raccolta differenziata</t>
  </si>
  <si>
    <t>Personale formato</t>
  </si>
  <si>
    <t>Partecipanti sensibilizzati</t>
  </si>
  <si>
    <t>Bevande senza imballaggio</t>
  </si>
  <si>
    <t>Pulizia con meno rifiuti</t>
  </si>
  <si>
    <t>Eliminazione dei monodose</t>
  </si>
  <si>
    <t>Acqua del rubinetto</t>
  </si>
  <si>
    <t>C: Lotta allo spreco alimentare</t>
  </si>
  <si>
    <t>Mini-porzioni</t>
  </si>
  <si>
    <t>Somministrazione controllata</t>
  </si>
  <si>
    <t>Cessione del cibo avanzato</t>
  </si>
  <si>
    <t>N</t>
  </si>
  <si>
    <t>Catering sostenibile</t>
  </si>
  <si>
    <t>Riscaldamento controllato</t>
  </si>
  <si>
    <t>Raffrescamento controllato</t>
  </si>
  <si>
    <t>Apparecchiature a risparmio energetico</t>
  </si>
  <si>
    <t>Illuminazione a risparmio energetico</t>
  </si>
  <si>
    <t>Illuminazione controllata</t>
  </si>
  <si>
    <t>Edifici sostenibili</t>
  </si>
  <si>
    <t>Raggiungibilità coi mezzi pubblici</t>
  </si>
  <si>
    <t>Parcheggi e mobilità sostenibile</t>
  </si>
  <si>
    <t>Alloggi degli ospiti vicini</t>
  </si>
  <si>
    <t>Pesce sostenibile</t>
  </si>
  <si>
    <t>Prodotti equo-solidali</t>
  </si>
  <si>
    <t>Piatti vegetariani</t>
  </si>
  <si>
    <t>Piatti vegani</t>
  </si>
  <si>
    <t>Aree insonorizzate</t>
  </si>
  <si>
    <t>Tappi per le orecchie</t>
  </si>
  <si>
    <t>Riduzione del rumore</t>
  </si>
  <si>
    <t>Distanza da punti sensibili</t>
  </si>
  <si>
    <t>Alternative all'alcool</t>
  </si>
  <si>
    <t>Eliminazione barriere architettoniche</t>
  </si>
  <si>
    <t>Volontari</t>
  </si>
  <si>
    <t>Fornitori locali</t>
  </si>
  <si>
    <t>Soddisfazione dei lavoratori</t>
  </si>
  <si>
    <t>Responsabili della sostenibilità</t>
  </si>
  <si>
    <t xml:space="preserve">Squadra di eco-volontari </t>
  </si>
  <si>
    <t>Carta ecologica</t>
  </si>
  <si>
    <t>Tipografie sostenibili</t>
  </si>
  <si>
    <t>Piante/fiori sostenibili</t>
  </si>
  <si>
    <t>Carta-tessuto ecologica</t>
  </si>
  <si>
    <t>Risparmio idrico</t>
  </si>
  <si>
    <t>Prodotti per la pulizia ecologici</t>
  </si>
  <si>
    <t>Informazione</t>
  </si>
  <si>
    <t>Comunicazione</t>
  </si>
  <si>
    <t>Educazione</t>
  </si>
  <si>
    <t>Formazione</t>
  </si>
  <si>
    <t>G1</t>
  </si>
  <si>
    <t>H1</t>
  </si>
  <si>
    <t>I1</t>
  </si>
  <si>
    <t>L1</t>
  </si>
  <si>
    <t>D: Consumi energetici sostenibili</t>
  </si>
  <si>
    <t>E: Mobilità sostenibile</t>
  </si>
  <si>
    <t>F: Sostenibilità alimentare</t>
  </si>
  <si>
    <t>G: Riduzione del rumore</t>
  </si>
  <si>
    <t>H: Sostenibilità sociale</t>
  </si>
  <si>
    <t>I: Altre azioni per la sostenibilità</t>
  </si>
  <si>
    <t>L: Cultura ambientale</t>
  </si>
  <si>
    <t>Eliminazione della carta</t>
  </si>
  <si>
    <t xml:space="preserve">La promozione dell'evento dovrà avvenire senza utilizzare prodotti cartacei. L'organizzatore potrà utilizzare in alternativa gli strumenti radiofonici, televisivi o web. </t>
  </si>
  <si>
    <t>Distribuzione mirata del materiale cartaceo</t>
  </si>
  <si>
    <t xml:space="preserve">I materiali cartacei di qualunque formato disposti su più di una pagina, usati prima, durante e dopo l'evento a qualunque titolo, dovranno essere stampati fronte/retro. </t>
  </si>
  <si>
    <t>Bicchieri e stoviglie lavabili</t>
  </si>
  <si>
    <t>Bicchieri e stoviglie da casa</t>
  </si>
  <si>
    <t>Prima dell'evento, i partecipanti dovranno essere invitati in modo chiaro ed evidente a portarsi bicchieri e stoviglie da casa durante l'evento. L'organizzatore dell'evento dovrà prevedere una forma di incentivazione economica al riguardo (sconti, buoni, ecc.).</t>
  </si>
  <si>
    <t>Durante l'evento, le bevande non potranno essere somministrate con nessun tipo di vuoto a perdere. In caso di utilizzo di vuoto a rendere, al partecipante andrà richiesto il rilascio di un deposito cauzionale.</t>
  </si>
  <si>
    <t>Durante l'evento, alimenti e bevande non potranno essere somministrate in confezioni monodose.</t>
  </si>
  <si>
    <t>Durante l'evento, le bevande non potranno essere somministrate in contenitori di alluminio (lattine).</t>
  </si>
  <si>
    <t>Aggiungere azione sui bagni chimici?</t>
  </si>
  <si>
    <r>
      <t xml:space="preserve">Prima dell'evento, i partecipanti dovranno essere informati in modo chiaro ed evidente della presenza, entro il raggio di </t>
    </r>
    <r>
      <rPr>
        <b/>
        <sz val="9"/>
        <rFont val="Arial"/>
        <family val="2"/>
      </rPr>
      <t>3</t>
    </r>
    <r>
      <rPr>
        <sz val="9"/>
        <rFont val="Arial"/>
        <family val="2"/>
      </rPr>
      <t xml:space="preserve"> km in linea d'aria dalla sede dell'evento, dell'eventuale presenza di servizi di ricettività turistica certificati Ecolabel Europeo e/o Qualità Parco e di servizi di ristorazione certificati Ecoristorazione Trentino. Gli ospiti dovranno essere alloggiati presso servizi di ricettività turistica certificati Ecolabel Europeo e/o Qualità Parco eventualmente presenti entro il raggio di </t>
    </r>
    <r>
      <rPr>
        <b/>
        <sz val="9"/>
        <rFont val="Arial"/>
        <family val="2"/>
      </rPr>
      <t>3</t>
    </r>
    <r>
      <rPr>
        <sz val="9"/>
        <rFont val="Arial"/>
        <family val="2"/>
      </rPr>
      <t xml:space="preserve"> km in linea d'aria dalla sede dell'evento. Nel caso si stipulino convenzioni con servizi di ristorazione a favore di ospiti e partecipanti, si dovranno scegliere quelli certificati Ecoristorazione Trentino eventualmente presenti entro il raggio di </t>
    </r>
    <r>
      <rPr>
        <b/>
        <sz val="9"/>
        <rFont val="Arial"/>
        <family val="2"/>
      </rPr>
      <t>3</t>
    </r>
    <r>
      <rPr>
        <sz val="9"/>
        <rFont val="Arial"/>
        <family val="2"/>
      </rPr>
      <t xml:space="preserve"> km in linea d'aria dalla sede dell'evento.</t>
    </r>
  </si>
  <si>
    <r>
      <t>Durante l'evento, le bevande</t>
    </r>
    <r>
      <rPr>
        <b/>
        <sz val="9"/>
        <rFont val="Arial"/>
        <family val="2"/>
      </rPr>
      <t xml:space="preserve"> in bottiglia dovranno essere somministrate con vuoto a rendere dietro rilascio di un deposito cauzionale</t>
    </r>
    <r>
      <rPr>
        <sz val="9"/>
        <rFont val="Arial"/>
        <family val="2"/>
      </rPr>
      <t>.
Il nome dell'azione cambia in "Bevande con vuoto a rendere".</t>
    </r>
  </si>
  <si>
    <r>
      <t xml:space="preserve">Durante l'evento utilizzare esclusivamente tovaglie in materiale lavabile </t>
    </r>
    <r>
      <rPr>
        <b/>
        <sz val="9"/>
        <rFont val="Arial"/>
        <family val="2"/>
      </rPr>
      <t>o non utilizzare tovaglie</t>
    </r>
    <r>
      <rPr>
        <sz val="9"/>
        <rFont val="Arial"/>
        <family val="2"/>
      </rPr>
      <t>.</t>
    </r>
  </si>
  <si>
    <t>% sul totale punti applicabili</t>
  </si>
  <si>
    <r>
      <t xml:space="preserve">L'organizzatore dovrà offrire al partecipante la possibilità di ordinare porzioni alimentari ridotte a prezzo ridotto, comunicando tale possibilità in modo chiaro ed evidente. </t>
    </r>
    <r>
      <rPr>
        <b/>
        <sz val="9"/>
        <rFont val="Arial"/>
        <family val="2"/>
      </rPr>
      <t xml:space="preserve"> Non possono essere previste proposte di menù completi le cui portate non siano ordinabili singolarmente. 
Il nome dell'azione è "Somministrazione controllata"
</t>
    </r>
  </si>
  <si>
    <t>Incorporata in C1</t>
  </si>
  <si>
    <t>punteggio minimo</t>
  </si>
  <si>
    <t>media azioni facoltative per conseguire punteggio minimo</t>
  </si>
  <si>
    <t>azioni facoltative minime</t>
  </si>
  <si>
    <t xml:space="preserve">Durante l'evento, l'acqua del rubinetto è messa a disposizione e promossa in modo chiaro ed evidente, nonché somministrata gratuitamente. </t>
  </si>
  <si>
    <t>Prima e durante l'evento, i partecipanti dovranno essere sensibilizzati in modo efficace alla raccolta differenziata.</t>
  </si>
  <si>
    <t>Durante l'evento utilizzare esclusivamente tovaglie in materiale lavabile.</t>
  </si>
  <si>
    <t>Durante l'evento utilizzare esclusivamente bicchieri e stoviglie in materiale lavabile.</t>
  </si>
  <si>
    <t>Durante l'evento, l'organizzatore dovrà effettuare la raccolta differenziata dei rifiuti da esso stesso prodotti, inclusa la raccolta differenziata dell'olio usato. I partecipanti devono essere messi in condizione di effettuare agevolmente la raccolta differenziata, mediante presenza capillare di punti di raccolta adeguatamente capienti.</t>
  </si>
  <si>
    <t>L'organizzatore dovrà offrire al partecipante la possibilità di ordinare porzioni alimentari ridotte a prezzo ridotto, comunicando tale possibilità in modo chiaro ed evidente.</t>
  </si>
  <si>
    <t xml:space="preserve">L'organizzatore dell'evento dovrà disporre di un piano per la distribuzione del materiale cartaceo promozionale, che includa destinatari e rispettive quantità. </t>
  </si>
  <si>
    <t>Il cibo non somministrato durante l'evento dovrà essere ceduto gratuitamente ad associazioni onlus, nel rispetto della vigente normativa in materia.</t>
  </si>
  <si>
    <t xml:space="preserve">I locali utilizzati durante l'evento nel periodo invernale non dovranno avere temperatura superiore ai 20°. </t>
  </si>
  <si>
    <t xml:space="preserve">I locali utilizzati durante l'evento nel periodo estivo non dovranno avere temperatura inferiore di oltre 6° a quella esterna. </t>
  </si>
  <si>
    <t>Fornitori sostenibili</t>
  </si>
  <si>
    <t>Le apparecchiature da ufficio utilizzate dall'organizzatore dovranno essere a risparmio energetico certificato dai marchi Ecolabel Europeo, Energy Star o TCO.</t>
  </si>
  <si>
    <t>Almeno uno degli edifici in cui si svolge l'evento dovrà essere certificato in classe energetica A, oppure dotato di certificazione Leed o certificazione CasaClima.</t>
  </si>
  <si>
    <t>Uso di energia elettrica rinnovabile</t>
  </si>
  <si>
    <t>Uso di energia termica rinnovabile</t>
  </si>
  <si>
    <t>Almeno il 50% dell'energia termica utilizzata per riscaldare i locali utilizzati durante l'evento e per la produzione di acqua calda ad uso sanitario utilizzata durante l'evento dovrà provenire da fonti rinnovabili (biomassa, pompe di calore, geotermico, solare termico).</t>
  </si>
  <si>
    <t>Prima dell'evento, i dipendenti/collaboratori dovranno essere invitati in modo chiaro ed evidente a recarsi all'evento usando i mezzi pubblici o con modalità di trasporto privato a ridotto impatto ambientale (mezzi a motore a ridotto impatto ambientale elettrici, a metano o gpl, bici anche a noleggio, taxi collettivi, car sharing, car pooling, navette). L'organizzatore dell'evento dovrà prevedere una forma di incentivazione economica al riguardo (sconti, buoni, ecc.).</t>
  </si>
  <si>
    <t>Mobilità sostenibile dei partecipanti</t>
  </si>
  <si>
    <t>Mobilità sostenibile dei dipendenti/collaboratori</t>
  </si>
  <si>
    <t>Gli alloggi degli ospiti (sportivi, artisti, ecc.) dovranno essere collocati nelle immediate vicinanze (max 1 km in linea d'aria) della sede dell’evento.</t>
  </si>
  <si>
    <t xml:space="preserve">In caso di uso d'un servizio di catering, l'organizzatore dell'evento dovrà rivolgersi a un servizio certificato Ecoristorazione Trentino Catering o rispettoso dei criteri obbligatori di cui al marchio Ecoristorazione Trentino Catering. </t>
  </si>
  <si>
    <t xml:space="preserve">L'organizzatore dovrà utilizzare almeno 3 prodotti alimentari stagionali o proporre almeno un piatto i cui ingredienti principali siano stagionali nella somministrazione di alimenti e bevande durante l'evento, informando in modo chiaro ed evidente il partecipante. </t>
  </si>
  <si>
    <t xml:space="preserve">L'organizzatore dovrà utilizzare almeno 3 prodotti alimentari locali (da filiera trentina) o proporre almeno un piatto i cui ingredienti principali siano locali (da filiera trentina) nella somministrazione di alimenti e bevande durante l'evento, informando in modo chiaro ed evidente il partecipante. </t>
  </si>
  <si>
    <t>FM: la gente preferisce il cartaceo
SD: non possibile eliminare la carta, se mai diminuire in percentuale sui quantitativi anni precedenti; promozione cartacea per noi è canale importante, età eterogenee del pubblico che preferisce avere stampato per maggior fruibilità.
M: Il regolamento della Manifestazione è d’obbligo sia stampato come da regole federali FIDAL.</t>
  </si>
  <si>
    <t>CG: Sì per quanto riguarda il pasta party dei partecipanti. Impossibile invece attuare l’azione sui ristori, dove i ciclisti sono di passaggio e necessitano di prendere al volo i bicchieri e gettarli lungo il percorso nelle zone appositamente adibite una volta finito di bere. Svantaggio: economico, il costo da corrispondere al catering per il trasporto di così tante stoviglie. Vantaggio d'immagine.
A: serve più personale che si occupi del ritiro delle stoviglie e dei bicchieri ai tavoli; vantaggi d'immagine e ambientali
M: Non è stato possibile in quanto l’Associazione ANA non è dotata di stoviglie lavabili. Abbiamo comunque usato posate e ciotole e bicchieri BIO</t>
  </si>
  <si>
    <t>M: Per una questione di tempistica, non ci è stato possibile utilizzare tale tipo di carta per stampare il regolamento (vedi punto A) in quanto il nostro fornitore on-line non ne aveva a disposizione al momento dell’ordine.</t>
  </si>
  <si>
    <t>non sperimentata</t>
  </si>
  <si>
    <t>Legenda: 
* differenziale - 100% / - 50% = 1
* - 49% / 0%= 2
* 1% / 50% = 3
* 51%  / 100% = 4</t>
  </si>
  <si>
    <r>
      <t xml:space="preserve">Risposte al questionario* 
</t>
    </r>
    <r>
      <rPr>
        <b/>
        <sz val="10"/>
        <color indexed="8"/>
        <rFont val="Arial"/>
        <family val="2"/>
      </rPr>
      <t>(possibile una sola opzione per criterio)</t>
    </r>
  </si>
  <si>
    <t>Punteggio</t>
  </si>
  <si>
    <t>N. risposte</t>
  </si>
  <si>
    <t>Azioni</t>
  </si>
  <si>
    <t>Fattibilità da questionario "FQ" (da 1 a 4)*</t>
  </si>
  <si>
    <t>Fattibilità da sperimentazione "FS"  (da 1 a 4)</t>
  </si>
  <si>
    <t xml:space="preserve">Esito della sperimentazione: valutazione di fattibilità 
</t>
  </si>
  <si>
    <t>Media valori FQ e FS</t>
  </si>
  <si>
    <t>Valutazione del beneficio "B"</t>
  </si>
  <si>
    <r>
      <t xml:space="preserve">A = Arcadia
CG = Charly Gaul
CV = Città di Velluto
FA = Festa d'agosto
FM = Festa in malga
FP = Festival della polenta
GP = Giornata europea del paesaggio
M = Marcialonga
SD = I Suoni delle Dolomiti
P = Pomaria
PG = Passeggiata gastronomica
</t>
    </r>
    <r>
      <rPr>
        <b/>
        <sz val="11"/>
        <color indexed="8"/>
        <rFont val="Calibri"/>
        <family val="2"/>
      </rPr>
      <t>Nota Bene</t>
    </r>
    <r>
      <rPr>
        <sz val="11"/>
        <color indexed="8"/>
        <rFont val="Calibri"/>
        <family val="2"/>
      </rPr>
      <t>: non sono state sperimentate le azioni per le quali non ci fossero disponibilità a sperimentarle o alle quali una sperimentazione non fosse applicabile</t>
    </r>
  </si>
  <si>
    <t>Esito sperimentazione delle azioni del marchio "Eventi Sostenibili in Trentino"</t>
  </si>
  <si>
    <t xml:space="preserve">L'organizzatore dovrà utilizzare almeno 3 prodotti alimentari biologici o proporre almeno un piatto i cui ingredienti siano esclusivamente biologici nella somministrazione di alimenti e bevande durante l'evento, informando in modo chiaro ed evidente il partecipante. </t>
  </si>
  <si>
    <t>L'organizzatore dovrà proporre almeno un piatto i cui ingredienti siano esclusivamente  vegetariani nella somministrazione di alimenti e bevande durante l'evento, informando in modo chiaro ed evidente il partecipante.</t>
  </si>
  <si>
    <t>L'organizzatore dovrà proporre almeno un piatto i cui ingredienti siano esclusivamente  vegani nella somministrazione di alimenti e bevande durante l'evento, informando in modo chiaro ed evidente il partecipante.</t>
  </si>
  <si>
    <t>Prodotti e piatti stagionali</t>
  </si>
  <si>
    <t>Prodotti e piatti a filiera locale</t>
  </si>
  <si>
    <t>Prodotti e piatti biologici</t>
  </si>
  <si>
    <t xml:space="preserve">L'organizzatore dovrà utilizzare almeno 3 prodotti alimentari certificati Fairtrade o proporre almeno un piatto i cui ingredienti principali siano certificati Fairtrade nella somministrazione di alimenti e bevande durante l'evento, informando in modo chiaro ed evidente il partecipante. </t>
  </si>
  <si>
    <t xml:space="preserve">L'organizzatore dovrà utilizzare almeno 1 specie di pesce proveniente da pesca sostenibile certificata MSC o equivalente nella somministrazione di alimenti e bevande durante l'evento, informando in modo chiaro ed evidente il partecipante. </t>
  </si>
  <si>
    <t xml:space="preserve">Gli organizzatori di eventi rumorosi dovranno prevedere la presenza di aree relax adeguatamente insonorizzate. </t>
  </si>
  <si>
    <t>Gli organizzatori di eventi rumorosi dovranno prevedere la distribuzione gratuita di tappi per le orecchie ai partecipanti che ne facciano richiesta.</t>
  </si>
  <si>
    <t>L'organizzatore dell'evento dovrà definire e applicare una procedura adeguata ed efficace per ridurre il rumore prima, durante e dopo l'evento.</t>
  </si>
  <si>
    <t>In caso di buffet, l'organizzatore dell'evento dovrà definire e applicare una procedura adeguata ed efficace per la somministrazione "controllata" di alimenti e bevande al fine di evitarne gli sprechi.</t>
  </si>
  <si>
    <t>L'organizzatore dell'evento dovrà definire e applicare una procedura adeguata ed efficace per ridurre al minimo indispensabile l'illuminazione dei locali utilizzati durante l'evento, che preveda lo spegnimento delle luci quando non necessarie.</t>
  </si>
  <si>
    <t>Gli organizzatori di eventi rumorosi dovranno collocarne la/le sede/i a debita distanza da punti acusticamente sensibili (case di riposo, ospedali, centri abitati, malghe, aree naturali protette, ecc.)</t>
  </si>
  <si>
    <t xml:space="preserve">L'organizzatore dell'evento dovrà rendere disponibili bevande alternative a quelle alcoliche, con un'offerta allettante sul piano qualitativo ed economico, informando in modo chiaro ed evidente il partecipante. </t>
  </si>
  <si>
    <t xml:space="preserve">L'evento dovrà essere certificato Open Event o, in ogni caso, essere privo di barriere architettoniche all'accesso. </t>
  </si>
  <si>
    <t xml:space="preserve">Sul totale dei dipendenti/collaboratori dell'organizzatore dell'evento, almeno un terzo dovranno essere volontari. </t>
  </si>
  <si>
    <t>L'organizzatore dell'evento dovrà definire e applicare una procedura adeguata ed efficace per rilevare la soddisfrazione dei dipendenti/collaboratori impiegati prima, durante e dopo l'evento.</t>
  </si>
  <si>
    <t>Nel caso l’evento non sia organizzato da un Ente Pubblico, l'organizzatore dell'evento dovrà dare preferenza ai fornitori locali, a parità di sostenibilità dell'offerta.</t>
  </si>
  <si>
    <t>L'organizzatore dell'evento dovrà nominare un responsabile in materia di sostenibilità col compito di sovrintendere all'attuazione di tutte le azioni di sostenibilità.</t>
  </si>
  <si>
    <t>L'organizzatore dell'evento dovrà nominare una squadra di eco-volontari in azione durante l’evento col compito di sovrintendere all'attuazione di tutte le azioni di sostenibilità.</t>
  </si>
  <si>
    <t>La carta utilizzata dall'organizzatore dell'evento dovrà essere ecologica certificata (FSC/PEFC e/o Ecolabel Europeo, o equivalenti).</t>
  </si>
  <si>
    <t>La carta-tessuto impiegata prima, durante e dopo l'evento (carta igienica, rotoloni, tovaglioli) dovrà essere ecologica certificata (FSC/PEFC e/o Ecolabel Europeo, o equivalenti).</t>
  </si>
  <si>
    <t>Riutilizzo di scenografie e allestimenti</t>
  </si>
  <si>
    <t>Scenografie e allestimenti sostenibili</t>
  </si>
  <si>
    <t>L'organizzatore dell'evento dovrà noleggiare le scenografie anziché acquistarle oppure acquistarle con personalizzazione neutra (senza date, né riferimenti al contesto specifico) che ne permetta il riutilizzo in altri eventi oppure utilizzare scenografie provenienti dalla filiera del riuso.</t>
  </si>
  <si>
    <t xml:space="preserve">L'organizzatore dell'evento dovrà utilizzare scenografie a ridotto impatto ambientale, ovvero certificate PEFC, FSC se composte da legno e/o composte da altri materiali (cartone, plastica, ecc.) riciclati e riciclabili. </t>
  </si>
  <si>
    <t>Nell'ambito dell'evento non dovranno essere utilizzati gadget materiali di nessun genere. In alternativa, i gadget dovranno essere realizzati in materiali riciclati e riciclabili, non dovranno essere imballati singolarmente e dovranno essere distribuiti solo su richiesta dei partecipanti.</t>
  </si>
  <si>
    <t>Certificazioni di sostenibilità ambientale dell'organizzatore dell'evento</t>
  </si>
  <si>
    <t>L'organizzatore dell'evento dovrà essere dotato di un Sistema di gestione della sicurezza e della salute dei lavoratori certificato OSHAS 18001.</t>
  </si>
  <si>
    <t>Responsabilità sociale d'impresa</t>
  </si>
  <si>
    <t xml:space="preserve">L'organizzatore dell'evento dovrà aver sviluppato una responsabilità sociale d'impresa certificata SA8000. </t>
  </si>
  <si>
    <t>A2</t>
  </si>
  <si>
    <t>A3</t>
  </si>
  <si>
    <t>A4</t>
  </si>
  <si>
    <t>A5</t>
  </si>
  <si>
    <t>A6</t>
  </si>
  <si>
    <t>A7</t>
  </si>
  <si>
    <t>A8</t>
  </si>
  <si>
    <t>A9</t>
  </si>
  <si>
    <t>A10</t>
  </si>
  <si>
    <t>A11</t>
  </si>
  <si>
    <t>A12</t>
  </si>
  <si>
    <t>A13</t>
  </si>
  <si>
    <t>A14</t>
  </si>
  <si>
    <t>B2</t>
  </si>
  <si>
    <t>B3</t>
  </si>
  <si>
    <t>C2</t>
  </si>
  <si>
    <t>C3</t>
  </si>
  <si>
    <t>D2</t>
  </si>
  <si>
    <t>D3</t>
  </si>
  <si>
    <t>D4</t>
  </si>
  <si>
    <t>D5</t>
  </si>
  <si>
    <t>D6</t>
  </si>
  <si>
    <t>D7</t>
  </si>
  <si>
    <t>D8</t>
  </si>
  <si>
    <t>D9</t>
  </si>
  <si>
    <t>E2</t>
  </si>
  <si>
    <t>E3</t>
  </si>
  <si>
    <t>E4</t>
  </si>
  <si>
    <t>E5</t>
  </si>
  <si>
    <t>F2</t>
  </si>
  <si>
    <t>F3</t>
  </si>
  <si>
    <t>F4</t>
  </si>
  <si>
    <t>F5</t>
  </si>
  <si>
    <t>F6</t>
  </si>
  <si>
    <t>F7</t>
  </si>
  <si>
    <t>F8</t>
  </si>
  <si>
    <t>G2</t>
  </si>
  <si>
    <t>G3</t>
  </si>
  <si>
    <t>G4</t>
  </si>
  <si>
    <t>H2</t>
  </si>
  <si>
    <t>H3</t>
  </si>
  <si>
    <t>H4</t>
  </si>
  <si>
    <t>H5</t>
  </si>
  <si>
    <t>H6</t>
  </si>
  <si>
    <t>H7</t>
  </si>
  <si>
    <t>I2</t>
  </si>
  <si>
    <t>I3</t>
  </si>
  <si>
    <t>I4</t>
  </si>
  <si>
    <t>I5</t>
  </si>
  <si>
    <t>I6</t>
  </si>
  <si>
    <t>I7</t>
  </si>
  <si>
    <t>I8</t>
  </si>
  <si>
    <t>I9</t>
  </si>
  <si>
    <t>I10</t>
  </si>
  <si>
    <t>I11</t>
  </si>
  <si>
    <t>I12</t>
  </si>
  <si>
    <t>I13</t>
  </si>
  <si>
    <t>L2</t>
  </si>
  <si>
    <t>L3</t>
  </si>
  <si>
    <t>L4</t>
  </si>
  <si>
    <t>L'organizzatore dell'evento dovrà essere dotato di un Sistema di Gestione Ambientale certificato ISO 14001 o EMAS e/o di un Sistema di gestione sostenibile degli eventi certificato ISO 20121.</t>
  </si>
  <si>
    <t>Eliminazione delle lattine</t>
  </si>
  <si>
    <t>C4</t>
  </si>
  <si>
    <t>Asporto del cibo non consumato</t>
  </si>
  <si>
    <t>Punteggio arrotontato</t>
  </si>
  <si>
    <t>Punteggio*</t>
  </si>
  <si>
    <t>Magnitudo</t>
  </si>
  <si>
    <t>Tot. Magnitudo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</si>
</sst>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0000"/>
    <numFmt numFmtId="169" formatCode="0.000000"/>
    <numFmt numFmtId="170" formatCode="0.00000"/>
    <numFmt numFmtId="171" formatCode="0.0000"/>
    <numFmt numFmtId="172" formatCode="0.000"/>
    <numFmt numFmtId="173" formatCode="0.0"/>
    <numFmt numFmtId="174" formatCode="&quot;€&quot;\ #,##0.0"/>
    <numFmt numFmtId="175" formatCode="#,##0.0"/>
    <numFmt numFmtId="176" formatCode="0.00000000"/>
  </numFmts>
  <fonts count="38">
    <font>
      <sz val="11"/>
      <color indexed="8"/>
      <name val="Calibri"/>
      <family val="2"/>
    </font>
    <font>
      <sz val="10"/>
      <name val="Arial"/>
      <family val="2"/>
    </font>
    <font>
      <b/>
      <sz val="10"/>
      <name val="Arial"/>
      <family val="2"/>
    </font>
    <font>
      <b/>
      <sz val="12"/>
      <name val="Arial"/>
      <family val="2"/>
    </font>
    <font>
      <sz val="9"/>
      <name val="Arial"/>
      <family val="2"/>
    </font>
    <font>
      <b/>
      <sz val="12"/>
      <color indexed="8"/>
      <name val="Arial"/>
      <family val="2"/>
    </font>
    <font>
      <b/>
      <sz val="10"/>
      <color indexed="8"/>
      <name val="Arial"/>
      <family val="2"/>
    </font>
    <font>
      <sz val="9"/>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35"/>
      <color indexed="12"/>
      <name val="Calibri"/>
      <family val="2"/>
    </font>
    <font>
      <u val="single"/>
      <sz val="9.35"/>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Calibri"/>
      <family val="2"/>
    </font>
    <font>
      <sz val="8"/>
      <name val="Tahoma"/>
      <family val="2"/>
    </font>
    <font>
      <b/>
      <sz val="10"/>
      <color indexed="8"/>
      <name val="Calibri"/>
      <family val="2"/>
    </font>
    <font>
      <sz val="11"/>
      <color indexed="8"/>
      <name val="Arial"/>
      <family val="2"/>
    </font>
    <font>
      <b/>
      <sz val="14"/>
      <color indexed="8"/>
      <name val="Arial"/>
      <family val="2"/>
    </font>
    <font>
      <sz val="16"/>
      <name val="Times New Roman"/>
      <family val="1"/>
    </font>
    <font>
      <sz val="10"/>
      <name val="Times New Roman"/>
      <family val="1"/>
    </font>
    <font>
      <sz val="11"/>
      <name val="Cambria"/>
      <family val="1"/>
    </font>
    <font>
      <i/>
      <sz val="11"/>
      <name val="Cambria"/>
      <family val="1"/>
    </font>
    <font>
      <b/>
      <sz val="18"/>
      <name val="Bitstream Vera Sans"/>
      <family val="0"/>
    </font>
    <font>
      <b/>
      <sz val="9"/>
      <name val="Arial"/>
      <family val="2"/>
    </font>
    <font>
      <b/>
      <sz val="9"/>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top/>
      <bottom>
        <color indexed="63"/>
      </bottom>
    </border>
    <border>
      <left style="hair">
        <color indexed="8"/>
      </left>
      <right/>
      <top>
        <color indexed="63"/>
      </top>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2" borderId="0" applyNumberFormat="0" applyBorder="0" applyAlignment="0" applyProtection="0"/>
    <xf numFmtId="0" fontId="1" fillId="0" borderId="0">
      <alignment/>
      <protection/>
    </xf>
    <xf numFmtId="0" fontId="0" fillId="23" borderId="4" applyNumberFormat="0" applyFont="0" applyAlignment="0" applyProtection="0"/>
    <xf numFmtId="0" fontId="16" fillId="16" borderId="5"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3" borderId="0" applyNumberFormat="0" applyBorder="0" applyAlignment="0" applyProtection="0"/>
    <xf numFmtId="0" fontId="2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6">
    <xf numFmtId="0" fontId="0" fillId="0" borderId="0" xfId="0" applyAlignment="1">
      <alignment/>
    </xf>
    <xf numFmtId="0" fontId="2" fillId="22" borderId="10" xfId="48" applyFont="1" applyFill="1" applyBorder="1" applyAlignment="1">
      <alignment horizontal="center" vertical="center" wrapText="1"/>
      <protection/>
    </xf>
    <xf numFmtId="0" fontId="2" fillId="2" borderId="10" xfId="48" applyFont="1" applyFill="1" applyBorder="1" applyAlignment="1">
      <alignment horizontal="center" vertical="center" wrapText="1"/>
      <protection/>
    </xf>
    <xf numFmtId="0" fontId="2" fillId="4" borderId="10" xfId="48" applyFont="1" applyFill="1" applyBorder="1" applyAlignment="1">
      <alignment horizontal="center" vertical="center" wrapText="1"/>
      <protection/>
    </xf>
    <xf numFmtId="0" fontId="2" fillId="3" borderId="10" xfId="48" applyFont="1" applyFill="1" applyBorder="1" applyAlignment="1">
      <alignment horizontal="center" vertical="center" wrapText="1"/>
      <protection/>
    </xf>
    <xf numFmtId="0" fontId="0" fillId="0" borderId="0" xfId="0" applyAlignment="1">
      <alignment wrapText="1"/>
    </xf>
    <xf numFmtId="0" fontId="2" fillId="22" borderId="10" xfId="48" applyFont="1" applyFill="1" applyBorder="1" applyAlignment="1">
      <alignment horizontal="center" vertical="center" wrapText="1"/>
      <protection/>
    </xf>
    <xf numFmtId="0" fontId="2" fillId="16" borderId="10" xfId="48" applyFont="1" applyFill="1" applyBorder="1" applyAlignment="1">
      <alignment horizontal="center" vertical="center" wrapText="1"/>
      <protection/>
    </xf>
    <xf numFmtId="0" fontId="6" fillId="11" borderId="10" xfId="19" applyFont="1" applyFill="1" applyBorder="1" applyAlignment="1">
      <alignment horizontal="center" vertical="center"/>
    </xf>
    <xf numFmtId="0" fontId="2" fillId="2" borderId="10" xfId="48" applyFont="1" applyFill="1" applyBorder="1" applyAlignment="1">
      <alignment horizontal="center" vertical="center" wrapText="1"/>
      <protection/>
    </xf>
    <xf numFmtId="0" fontId="2" fillId="4" borderId="10" xfId="48" applyFont="1" applyFill="1" applyBorder="1" applyAlignment="1">
      <alignment horizontal="center" vertical="center" wrapText="1"/>
      <protection/>
    </xf>
    <xf numFmtId="0" fontId="2" fillId="24" borderId="10" xfId="48" applyFont="1" applyFill="1" applyBorder="1" applyAlignment="1">
      <alignment horizontal="center" vertical="center" wrapText="1"/>
      <protection/>
    </xf>
    <xf numFmtId="0" fontId="2" fillId="7" borderId="10" xfId="48" applyFont="1" applyFill="1" applyBorder="1" applyAlignment="1">
      <alignment horizontal="center" vertical="center" wrapText="1"/>
      <protection/>
    </xf>
    <xf numFmtId="0" fontId="4" fillId="3" borderId="10" xfId="48" applyFont="1" applyFill="1" applyBorder="1" applyAlignment="1">
      <alignment horizontal="left" vertical="center" wrapText="1"/>
      <protection/>
    </xf>
    <xf numFmtId="0" fontId="2" fillId="25" borderId="10" xfId="48" applyFont="1" applyFill="1" applyBorder="1" applyAlignment="1">
      <alignment horizontal="center" vertical="center"/>
      <protection/>
    </xf>
    <xf numFmtId="0" fontId="2" fillId="25" borderId="10" xfId="48" applyFont="1" applyFill="1" applyBorder="1" applyAlignment="1">
      <alignment horizontal="center" vertical="center" wrapText="1"/>
      <protection/>
    </xf>
    <xf numFmtId="0" fontId="2" fillId="25" borderId="10" xfId="48" applyFont="1" applyFill="1" applyBorder="1" applyAlignment="1">
      <alignment horizontal="center" vertical="center" wrapText="1"/>
      <protection/>
    </xf>
    <xf numFmtId="0" fontId="6" fillId="11" borderId="10" xfId="19" applyFont="1" applyFill="1" applyBorder="1" applyAlignment="1">
      <alignment horizontal="center" vertical="center" wrapText="1"/>
    </xf>
    <xf numFmtId="0" fontId="6" fillId="11" borderId="10" xfId="19" applyFont="1" applyFill="1" applyBorder="1" applyAlignment="1">
      <alignment horizontal="center" vertical="center" wrapText="1"/>
    </xf>
    <xf numFmtId="0" fontId="2" fillId="0" borderId="10" xfId="48" applyFont="1" applyFill="1" applyBorder="1" applyAlignment="1">
      <alignment horizontal="center" vertical="center" wrapText="1"/>
      <protection/>
    </xf>
    <xf numFmtId="0" fontId="0" fillId="0" borderId="0" xfId="0" applyFill="1" applyAlignment="1">
      <alignment/>
    </xf>
    <xf numFmtId="0" fontId="7" fillId="0" borderId="0" xfId="0" applyFont="1" applyAlignment="1">
      <alignment wrapText="1"/>
    </xf>
    <xf numFmtId="0" fontId="23" fillId="0" borderId="10" xfId="0" applyFont="1" applyBorder="1" applyAlignment="1">
      <alignment horizontal="center" wrapText="1"/>
    </xf>
    <xf numFmtId="0" fontId="28" fillId="0" borderId="0" xfId="0" applyFont="1" applyAlignment="1">
      <alignment/>
    </xf>
    <xf numFmtId="0" fontId="2" fillId="0" borderId="10" xfId="48" applyFont="1" applyFill="1" applyBorder="1" applyAlignment="1">
      <alignment horizontal="center" wrapText="1"/>
      <protection/>
    </xf>
    <xf numFmtId="0" fontId="30" fillId="0" borderId="0" xfId="0" applyFont="1" applyAlignment="1">
      <alignment/>
    </xf>
    <xf numFmtId="0" fontId="29" fillId="0" borderId="0" xfId="0" applyFont="1" applyFill="1" applyAlignment="1">
      <alignment/>
    </xf>
    <xf numFmtId="0" fontId="29" fillId="0" borderId="0" xfId="0" applyFont="1" applyAlignment="1">
      <alignment/>
    </xf>
    <xf numFmtId="9" fontId="0" fillId="0" borderId="10" xfId="51" applyBorder="1" applyAlignment="1">
      <alignment/>
    </xf>
    <xf numFmtId="0" fontId="23" fillId="0" borderId="10" xfId="0" applyFont="1" applyFill="1" applyBorder="1" applyAlignment="1">
      <alignment horizontal="center" wrapText="1"/>
    </xf>
    <xf numFmtId="0" fontId="0" fillId="0" borderId="10" xfId="0" applyBorder="1" applyAlignment="1">
      <alignment/>
    </xf>
    <xf numFmtId="0" fontId="0" fillId="0" borderId="10" xfId="0" applyBorder="1" applyAlignment="1">
      <alignment horizontal="left"/>
    </xf>
    <xf numFmtId="0" fontId="0" fillId="0" borderId="10" xfId="0" applyBorder="1" applyAlignment="1">
      <alignment wrapText="1"/>
    </xf>
    <xf numFmtId="9" fontId="0" fillId="0" borderId="10" xfId="0" applyNumberFormat="1" applyBorder="1" applyAlignment="1">
      <alignment/>
    </xf>
    <xf numFmtId="0" fontId="0" fillId="0" borderId="0" xfId="0" applyAlignment="1">
      <alignment horizontal="center" vertical="center"/>
    </xf>
    <xf numFmtId="0" fontId="35" fillId="0" borderId="0" xfId="0" applyFont="1" applyAlignment="1">
      <alignment horizontal="center" vertical="center"/>
    </xf>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1" xfId="0" applyFont="1" applyFill="1" applyBorder="1" applyAlignment="1">
      <alignment horizontal="right"/>
    </xf>
    <xf numFmtId="0" fontId="34" fillId="0" borderId="12" xfId="0" applyFont="1" applyFill="1" applyBorder="1" applyAlignment="1">
      <alignment horizontal="center" vertical="center"/>
    </xf>
    <xf numFmtId="0" fontId="33" fillId="0" borderId="12" xfId="0" applyFont="1" applyFill="1" applyBorder="1" applyAlignment="1">
      <alignment horizontal="center" vertical="center"/>
    </xf>
    <xf numFmtId="0" fontId="32" fillId="0" borderId="10" xfId="0" applyFont="1" applyFill="1" applyBorder="1" applyAlignment="1">
      <alignment horizontal="left" vertical="top" wrapText="1"/>
    </xf>
    <xf numFmtId="0" fontId="33" fillId="0" borderId="10" xfId="0" applyFont="1" applyFill="1" applyBorder="1" applyAlignment="1">
      <alignment horizontal="center" textRotation="180"/>
    </xf>
    <xf numFmtId="0" fontId="33" fillId="0" borderId="10" xfId="0" applyFont="1" applyFill="1" applyBorder="1" applyAlignment="1">
      <alignment horizontal="center" textRotation="180" wrapText="1"/>
    </xf>
    <xf numFmtId="0" fontId="33" fillId="0" borderId="10" xfId="0" applyFont="1" applyFill="1" applyBorder="1" applyAlignment="1">
      <alignment horizontal="right"/>
    </xf>
    <xf numFmtId="0" fontId="34" fillId="0" borderId="10" xfId="0" applyFont="1" applyFill="1" applyBorder="1" applyAlignment="1">
      <alignment horizontal="center"/>
    </xf>
    <xf numFmtId="0" fontId="34" fillId="22" borderId="10" xfId="0" applyFont="1" applyFill="1" applyBorder="1" applyAlignment="1">
      <alignment horizontal="center"/>
    </xf>
    <xf numFmtId="0" fontId="33" fillId="22" borderId="10" xfId="0" applyFont="1" applyFill="1" applyBorder="1" applyAlignment="1">
      <alignment horizontal="center" textRotation="180" wrapText="1"/>
    </xf>
    <xf numFmtId="0" fontId="33" fillId="22" borderId="10" xfId="0" applyFont="1" applyFill="1" applyBorder="1" applyAlignment="1">
      <alignment horizontal="center" textRotation="180"/>
    </xf>
    <xf numFmtId="0" fontId="33" fillId="0" borderId="0" xfId="0" applyFont="1" applyFill="1" applyBorder="1" applyAlignment="1">
      <alignment horizontal="left"/>
    </xf>
    <xf numFmtId="1" fontId="35" fillId="0" borderId="0" xfId="0" applyNumberFormat="1" applyFont="1" applyAlignment="1">
      <alignment horizontal="center" vertical="center"/>
    </xf>
    <xf numFmtId="0" fontId="0" fillId="0" borderId="0" xfId="0" applyBorder="1" applyAlignment="1">
      <alignment/>
    </xf>
    <xf numFmtId="0" fontId="23" fillId="0" borderId="0" xfId="0" applyFont="1" applyBorder="1" applyAlignment="1">
      <alignment horizontal="center"/>
    </xf>
    <xf numFmtId="0" fontId="23" fillId="0" borderId="0" xfId="0" applyFont="1" applyFill="1" applyBorder="1" applyAlignment="1">
      <alignment horizontal="center" wrapText="1"/>
    </xf>
    <xf numFmtId="0" fontId="0" fillId="0" borderId="0" xfId="0" applyBorder="1" applyAlignment="1">
      <alignment wrapText="1"/>
    </xf>
    <xf numFmtId="0" fontId="23" fillId="0" borderId="0" xfId="0" applyFont="1" applyBorder="1" applyAlignment="1">
      <alignment horizontal="center" wrapText="1"/>
    </xf>
    <xf numFmtId="0" fontId="23" fillId="22" borderId="10" xfId="0" applyFont="1" applyFill="1" applyBorder="1" applyAlignment="1">
      <alignment horizontal="center" wrapText="1"/>
    </xf>
    <xf numFmtId="0" fontId="0" fillId="22" borderId="10" xfId="0" applyFill="1" applyBorder="1" applyAlignment="1">
      <alignment/>
    </xf>
    <xf numFmtId="1" fontId="0" fillId="0" borderId="0" xfId="0" applyNumberFormat="1" applyAlignment="1">
      <alignment/>
    </xf>
    <xf numFmtId="3" fontId="0" fillId="22" borderId="10" xfId="0" applyNumberFormat="1" applyFill="1" applyBorder="1" applyAlignment="1">
      <alignment/>
    </xf>
    <xf numFmtId="175" fontId="0" fillId="22" borderId="10" xfId="0" applyNumberFormat="1" applyFill="1" applyBorder="1" applyAlignment="1">
      <alignment/>
    </xf>
    <xf numFmtId="0" fontId="0" fillId="0" borderId="10" xfId="0" applyBorder="1" applyAlignment="1">
      <alignment vertical="top" wrapText="1"/>
    </xf>
    <xf numFmtId="0" fontId="0" fillId="0" borderId="0" xfId="0" applyFill="1" applyBorder="1" applyAlignment="1">
      <alignment/>
    </xf>
    <xf numFmtId="1" fontId="0" fillId="0" borderId="10" xfId="0" applyNumberFormat="1" applyBorder="1" applyAlignment="1">
      <alignment/>
    </xf>
    <xf numFmtId="2" fontId="0" fillId="0" borderId="10" xfId="0" applyNumberFormat="1" applyBorder="1" applyAlignment="1">
      <alignment/>
    </xf>
    <xf numFmtId="0" fontId="33" fillId="0" borderId="10" xfId="0" applyFont="1" applyFill="1" applyBorder="1" applyAlignment="1">
      <alignment horizontal="right"/>
    </xf>
    <xf numFmtId="0" fontId="33" fillId="0" borderId="10" xfId="0" applyFont="1" applyFill="1" applyBorder="1" applyAlignment="1">
      <alignment horizontal="left"/>
    </xf>
    <xf numFmtId="1" fontId="0" fillId="0" borderId="0" xfId="0" applyNumberFormat="1" applyBorder="1" applyAlignment="1">
      <alignment/>
    </xf>
    <xf numFmtId="0" fontId="0" fillId="0" borderId="10" xfId="0" applyFill="1" applyBorder="1" applyAlignment="1">
      <alignment/>
    </xf>
    <xf numFmtId="0" fontId="23" fillId="0" borderId="13" xfId="0" applyFont="1" applyFill="1" applyBorder="1" applyAlignment="1">
      <alignment horizontal="center" wrapText="1"/>
    </xf>
    <xf numFmtId="1" fontId="23" fillId="0" borderId="0" xfId="0" applyNumberFormat="1" applyFont="1" applyBorder="1" applyAlignment="1">
      <alignment/>
    </xf>
    <xf numFmtId="9" fontId="0" fillId="0" borderId="13" xfId="0" applyNumberFormat="1" applyBorder="1" applyAlignment="1">
      <alignment/>
    </xf>
    <xf numFmtId="0" fontId="0" fillId="0" borderId="0" xfId="0" applyFill="1" applyBorder="1" applyAlignment="1">
      <alignment wrapText="1"/>
    </xf>
    <xf numFmtId="2" fontId="0" fillId="0" borderId="0" xfId="0" applyNumberFormat="1" applyFill="1" applyBorder="1" applyAlignment="1">
      <alignment/>
    </xf>
    <xf numFmtId="0" fontId="0" fillId="0" borderId="0" xfId="0" applyFill="1" applyBorder="1" applyAlignment="1">
      <alignment wrapText="1" shrinkToFit="1"/>
    </xf>
    <xf numFmtId="0" fontId="29" fillId="0" borderId="0" xfId="0" applyFont="1" applyFill="1" applyBorder="1" applyAlignment="1">
      <alignment/>
    </xf>
    <xf numFmtId="0" fontId="7" fillId="0" borderId="0" xfId="0" applyFont="1" applyFill="1" applyBorder="1" applyAlignment="1">
      <alignment wrapText="1"/>
    </xf>
    <xf numFmtId="0" fontId="4" fillId="0" borderId="0" xfId="48" applyFont="1" applyFill="1" applyBorder="1" applyAlignment="1">
      <alignment horizontal="left" vertical="center" wrapText="1"/>
      <protection/>
    </xf>
    <xf numFmtId="0" fontId="7" fillId="0" borderId="0" xfId="19" applyFont="1" applyFill="1" applyBorder="1" applyAlignment="1">
      <alignment horizontal="left" vertical="center" wrapText="1"/>
    </xf>
    <xf numFmtId="0" fontId="4" fillId="0" borderId="0" xfId="48" applyNumberFormat="1" applyFont="1" applyFill="1" applyBorder="1" applyAlignment="1">
      <alignment horizontal="left" vertical="center" wrapText="1"/>
      <protection/>
    </xf>
    <xf numFmtId="0" fontId="0" fillId="0" borderId="0" xfId="0" applyFill="1" applyAlignment="1">
      <alignment wrapText="1"/>
    </xf>
    <xf numFmtId="0" fontId="5" fillId="0" borderId="0" xfId="0" applyFont="1" applyFill="1" applyBorder="1" applyAlignment="1">
      <alignment wrapText="1"/>
    </xf>
    <xf numFmtId="173" fontId="0" fillId="0" borderId="0" xfId="0" applyNumberFormat="1" applyFill="1" applyBorder="1" applyAlignment="1">
      <alignment vertical="top" wrapText="1"/>
    </xf>
    <xf numFmtId="0" fontId="5" fillId="22" borderId="10" xfId="0" applyFont="1" applyFill="1" applyBorder="1" applyAlignment="1">
      <alignment wrapText="1"/>
    </xf>
    <xf numFmtId="2" fontId="0" fillId="0" borderId="10" xfId="0" applyNumberFormat="1" applyFill="1" applyBorder="1" applyAlignment="1">
      <alignment/>
    </xf>
    <xf numFmtId="175" fontId="0" fillId="0" borderId="14" xfId="0" applyNumberFormat="1" applyFill="1" applyBorder="1" applyAlignment="1">
      <alignment/>
    </xf>
    <xf numFmtId="175" fontId="0" fillId="0" borderId="10" xfId="0" applyNumberFormat="1" applyFill="1" applyBorder="1" applyAlignment="1">
      <alignment/>
    </xf>
    <xf numFmtId="0" fontId="4" fillId="22" borderId="10" xfId="48" applyFont="1" applyFill="1" applyBorder="1" applyAlignment="1">
      <alignment horizontal="left" vertical="center" wrapText="1"/>
      <protection/>
    </xf>
    <xf numFmtId="0" fontId="4" fillId="16" borderId="10" xfId="48" applyFont="1" applyFill="1" applyBorder="1" applyAlignment="1">
      <alignment horizontal="left" vertical="center" wrapText="1"/>
      <protection/>
    </xf>
    <xf numFmtId="0" fontId="4" fillId="25" borderId="10" xfId="48" applyFont="1" applyFill="1" applyBorder="1" applyAlignment="1">
      <alignment horizontal="left" vertical="center" wrapText="1"/>
      <protection/>
    </xf>
    <xf numFmtId="0" fontId="7" fillId="11" borderId="10" xfId="19" applyFont="1" applyFill="1" applyBorder="1" applyAlignment="1">
      <alignment horizontal="left" vertical="center" wrapText="1"/>
    </xf>
    <xf numFmtId="0" fontId="4" fillId="2" borderId="10" xfId="48" applyFont="1" applyFill="1" applyBorder="1" applyAlignment="1">
      <alignment horizontal="left" vertical="center" wrapText="1"/>
      <protection/>
    </xf>
    <xf numFmtId="0" fontId="4" fillId="4" borderId="10" xfId="48" applyFont="1" applyFill="1" applyBorder="1" applyAlignment="1">
      <alignment horizontal="left" vertical="center" wrapText="1"/>
      <protection/>
    </xf>
    <xf numFmtId="0" fontId="4" fillId="4" borderId="10" xfId="48" applyNumberFormat="1" applyFont="1" applyFill="1" applyBorder="1" applyAlignment="1">
      <alignment horizontal="left" vertical="center" wrapText="1"/>
      <protection/>
    </xf>
    <xf numFmtId="0" fontId="4" fillId="24" borderId="10" xfId="48" applyFont="1" applyFill="1" applyBorder="1" applyAlignment="1">
      <alignment horizontal="left" vertical="center" wrapText="1"/>
      <protection/>
    </xf>
    <xf numFmtId="0" fontId="4" fillId="7" borderId="10" xfId="48" applyFont="1" applyFill="1" applyBorder="1" applyAlignment="1">
      <alignment horizontal="left" vertical="center" wrapText="1"/>
      <protection/>
    </xf>
    <xf numFmtId="0" fontId="4" fillId="7" borderId="10" xfId="48" applyNumberFormat="1" applyFont="1" applyFill="1" applyBorder="1" applyAlignment="1">
      <alignment horizontal="left" vertical="center" wrapText="1"/>
      <protection/>
    </xf>
    <xf numFmtId="175" fontId="0" fillId="0" borderId="0" xfId="0" applyNumberFormat="1" applyAlignment="1">
      <alignment/>
    </xf>
    <xf numFmtId="173" fontId="0" fillId="0" borderId="0" xfId="0" applyNumberFormat="1" applyAlignment="1">
      <alignment/>
    </xf>
    <xf numFmtId="1" fontId="23" fillId="26" borderId="0" xfId="0" applyNumberFormat="1" applyFont="1" applyFill="1" applyAlignment="1">
      <alignment/>
    </xf>
    <xf numFmtId="1" fontId="0" fillId="0" borderId="10" xfId="0" applyNumberFormat="1" applyBorder="1" applyAlignment="1">
      <alignment wrapText="1"/>
    </xf>
    <xf numFmtId="173" fontId="0" fillId="0" borderId="10" xfId="0" applyNumberFormat="1" applyBorder="1" applyAlignment="1">
      <alignment/>
    </xf>
    <xf numFmtId="0" fontId="36" fillId="22" borderId="10" xfId="48" applyFont="1" applyFill="1" applyBorder="1" applyAlignment="1">
      <alignment horizontal="left" vertical="center" wrapText="1"/>
      <protection/>
    </xf>
    <xf numFmtId="0" fontId="17" fillId="0" borderId="10" xfId="0" applyFont="1" applyBorder="1" applyAlignment="1">
      <alignment vertical="top" wrapText="1"/>
    </xf>
    <xf numFmtId="0" fontId="23" fillId="0" borderId="0" xfId="0" applyFont="1" applyAlignment="1">
      <alignment/>
    </xf>
    <xf numFmtId="1" fontId="0" fillId="0" borderId="0" xfId="0" applyNumberFormat="1" applyFont="1" applyAlignment="1">
      <alignment/>
    </xf>
    <xf numFmtId="0" fontId="2" fillId="0" borderId="0" xfId="48" applyFont="1" applyFill="1" applyBorder="1" applyAlignment="1">
      <alignment horizontal="center" vertical="center"/>
      <protection/>
    </xf>
    <xf numFmtId="173" fontId="0" fillId="0" borderId="10" xfId="0" applyNumberFormat="1" applyFill="1" applyBorder="1" applyAlignment="1">
      <alignment/>
    </xf>
    <xf numFmtId="0" fontId="4" fillId="0" borderId="10" xfId="48" applyFont="1" applyFill="1" applyBorder="1" applyAlignment="1">
      <alignment horizontal="left" vertical="center" wrapText="1"/>
      <protection/>
    </xf>
    <xf numFmtId="9" fontId="0" fillId="0" borderId="0" xfId="51" applyAlignment="1">
      <alignment/>
    </xf>
    <xf numFmtId="0" fontId="3" fillId="3" borderId="10" xfId="48" applyFont="1" applyFill="1" applyBorder="1" applyAlignment="1">
      <alignment horizontal="center" vertical="center" textRotation="90" wrapText="1"/>
      <protection/>
    </xf>
    <xf numFmtId="0" fontId="0" fillId="0" borderId="10" xfId="0" applyBorder="1" applyAlignment="1">
      <alignment wrapText="1"/>
    </xf>
    <xf numFmtId="0" fontId="3" fillId="22" borderId="10" xfId="48" applyFont="1" applyFill="1" applyBorder="1" applyAlignment="1">
      <alignment horizontal="center" vertical="center" textRotation="90" wrapText="1"/>
      <protection/>
    </xf>
    <xf numFmtId="0" fontId="0" fillId="22" borderId="10" xfId="0" applyFill="1" applyBorder="1" applyAlignment="1">
      <alignment wrapText="1"/>
    </xf>
    <xf numFmtId="0" fontId="3" fillId="24" borderId="10" xfId="48" applyFont="1" applyFill="1" applyBorder="1" applyAlignment="1">
      <alignment horizontal="center" vertical="center" textRotation="90" wrapText="1"/>
      <protection/>
    </xf>
    <xf numFmtId="0" fontId="3" fillId="24" borderId="10" xfId="48" applyFont="1" applyFill="1" applyBorder="1" applyAlignment="1">
      <alignment horizontal="center" vertical="center" textRotation="90" wrapText="1"/>
      <protection/>
    </xf>
    <xf numFmtId="0" fontId="0" fillId="24" borderId="10" xfId="0" applyFill="1" applyBorder="1" applyAlignment="1">
      <alignment wrapText="1"/>
    </xf>
    <xf numFmtId="0" fontId="3" fillId="7" borderId="10" xfId="48" applyFont="1" applyFill="1" applyBorder="1" applyAlignment="1">
      <alignment horizontal="center" vertical="center" textRotation="90" wrapText="1"/>
      <protection/>
    </xf>
    <xf numFmtId="0" fontId="3" fillId="7" borderId="10" xfId="48" applyFont="1" applyFill="1" applyBorder="1" applyAlignment="1">
      <alignment horizontal="center" vertical="center" textRotation="90" wrapText="1"/>
      <protection/>
    </xf>
    <xf numFmtId="0" fontId="0" fillId="7" borderId="10" xfId="0" applyFill="1" applyBorder="1" applyAlignment="1">
      <alignment wrapText="1"/>
    </xf>
    <xf numFmtId="0" fontId="5" fillId="22" borderId="10" xfId="0" applyFont="1" applyFill="1" applyBorder="1" applyAlignment="1">
      <alignment horizontal="center" wrapText="1"/>
    </xf>
    <xf numFmtId="0" fontId="5" fillId="22" borderId="13" xfId="0" applyFont="1" applyFill="1" applyBorder="1" applyAlignment="1">
      <alignment horizontal="center" wrapText="1"/>
    </xf>
    <xf numFmtId="0" fontId="5" fillId="22" borderId="15" xfId="0" applyFont="1" applyFill="1" applyBorder="1" applyAlignment="1">
      <alignment horizontal="center" wrapText="1"/>
    </xf>
    <xf numFmtId="0" fontId="5" fillId="22" borderId="14" xfId="0" applyFont="1" applyFill="1" applyBorder="1" applyAlignment="1">
      <alignment horizontal="center" wrapText="1"/>
    </xf>
    <xf numFmtId="0" fontId="3" fillId="4" borderId="10" xfId="48" applyFont="1" applyFill="1" applyBorder="1" applyAlignment="1">
      <alignment horizontal="center" vertical="center" textRotation="90" wrapText="1"/>
      <protection/>
    </xf>
    <xf numFmtId="0" fontId="3" fillId="2" borderId="10" xfId="48" applyFont="1" applyFill="1" applyBorder="1" applyAlignment="1">
      <alignment horizontal="center" vertical="center" textRotation="90" wrapText="1"/>
      <protection/>
    </xf>
    <xf numFmtId="0" fontId="3" fillId="16" borderId="10" xfId="48" applyFont="1" applyFill="1" applyBorder="1" applyAlignment="1">
      <alignment horizontal="center" vertical="center" textRotation="90" wrapText="1"/>
      <protection/>
    </xf>
    <xf numFmtId="0" fontId="3" fillId="16" borderId="10" xfId="48" applyFont="1" applyFill="1" applyBorder="1" applyAlignment="1">
      <alignment horizontal="center" vertical="center" textRotation="90" wrapText="1"/>
      <protection/>
    </xf>
    <xf numFmtId="0" fontId="5" fillId="11" borderId="16" xfId="19" applyFont="1" applyFill="1" applyBorder="1" applyAlignment="1">
      <alignment horizontal="center" vertical="center" textRotation="90" wrapText="1"/>
    </xf>
    <xf numFmtId="0" fontId="5" fillId="11" borderId="17" xfId="19" applyFont="1" applyFill="1" applyBorder="1" applyAlignment="1">
      <alignment horizontal="center" vertical="center" textRotation="90" wrapText="1"/>
    </xf>
    <xf numFmtId="0" fontId="5" fillId="11" borderId="18" xfId="19" applyFont="1" applyFill="1" applyBorder="1" applyAlignment="1">
      <alignment horizontal="center" vertical="center" textRotation="90" wrapText="1"/>
    </xf>
    <xf numFmtId="0" fontId="3" fillId="25" borderId="16" xfId="48" applyFont="1" applyFill="1" applyBorder="1" applyAlignment="1">
      <alignment horizontal="center" vertical="center" textRotation="90" wrapText="1"/>
      <protection/>
    </xf>
    <xf numFmtId="0" fontId="3" fillId="25" borderId="17" xfId="48" applyFont="1" applyFill="1" applyBorder="1" applyAlignment="1">
      <alignment horizontal="center" vertical="center" textRotation="90" wrapText="1"/>
      <protection/>
    </xf>
    <xf numFmtId="0" fontId="3" fillId="25" borderId="18" xfId="48" applyFont="1" applyFill="1" applyBorder="1" applyAlignment="1">
      <alignment horizontal="center" vertical="center" textRotation="90" wrapText="1"/>
      <protection/>
    </xf>
    <xf numFmtId="0" fontId="5" fillId="22" borderId="10" xfId="0" applyFont="1" applyFill="1" applyBorder="1" applyAlignment="1">
      <alignment horizontal="center"/>
    </xf>
    <xf numFmtId="0" fontId="2" fillId="0" borderId="10" xfId="48" applyFont="1" applyFill="1" applyBorder="1" applyAlignment="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2">
    <dxf>
      <fill>
        <patternFill>
          <bgColor rgb="FFC0C0C0"/>
        </patternFill>
      </fill>
      <border/>
    </dxf>
    <dxf>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20"/>
  <sheetViews>
    <sheetView tabSelected="1" zoomScale="75" zoomScaleNormal="75" zoomScalePageLayoutView="0" workbookViewId="0" topLeftCell="A1">
      <pane xSplit="5" ySplit="4" topLeftCell="AJ5" activePane="bottomRight" state="frozen"/>
      <selection pane="topLeft" activeCell="A1" sqref="A1"/>
      <selection pane="topRight" activeCell="F1" sqref="F1"/>
      <selection pane="bottomLeft" activeCell="A5" sqref="A5"/>
      <selection pane="bottomRight" activeCell="AL81" sqref="AL81"/>
    </sheetView>
  </sheetViews>
  <sheetFormatPr defaultColWidth="9.140625" defaultRowHeight="15"/>
  <cols>
    <col min="1" max="1" width="15.8515625" style="0" customWidth="1"/>
    <col min="2" max="2" width="15.8515625" style="20" customWidth="1"/>
    <col min="3" max="3" width="6.57421875" style="0" customWidth="1"/>
    <col min="4" max="4" width="20.8515625" style="0" customWidth="1"/>
    <col min="5" max="5" width="60.57421875" style="0" customWidth="1"/>
    <col min="6" max="7" width="9.28125" style="62" customWidth="1"/>
    <col min="8" max="8" width="29.140625" style="21" customWidth="1"/>
    <col min="9" max="9" width="25.7109375" style="0" customWidth="1"/>
    <col min="10" max="10" width="29.421875" style="0" customWidth="1"/>
    <col min="11" max="11" width="27.140625" style="0" customWidth="1"/>
    <col min="12" max="12" width="11.421875" style="0" customWidth="1"/>
    <col min="13" max="13" width="29.140625" style="0" customWidth="1"/>
    <col min="14" max="14" width="25.7109375" style="0" customWidth="1"/>
    <col min="15" max="15" width="29.421875" style="0" customWidth="1"/>
    <col min="16" max="16" width="27.140625" style="0" customWidth="1"/>
    <col min="18" max="18" width="15.7109375" style="0" customWidth="1"/>
    <col min="19" max="19" width="15.7109375" style="62" customWidth="1"/>
    <col min="20" max="20" width="32.140625" style="0" customWidth="1"/>
    <col min="21" max="21" width="34.8515625" style="0" customWidth="1"/>
    <col min="22" max="22" width="25.140625" style="0" customWidth="1"/>
    <col min="27" max="27" width="16.8515625" style="0" customWidth="1"/>
    <col min="28" max="28" width="100.140625" style="5" customWidth="1"/>
    <col min="29" max="29" width="57.8515625" style="5" customWidth="1"/>
    <col min="30" max="30" width="12.28125" style="72" customWidth="1"/>
    <col min="31" max="31" width="17.28125" style="0" customWidth="1"/>
    <col min="32" max="32" width="9.7109375" style="54" customWidth="1"/>
    <col min="33" max="33" width="10.421875" style="0" bestFit="1" customWidth="1"/>
    <col min="34" max="34" width="12.7109375" style="0" customWidth="1"/>
    <col min="35" max="35" width="11.421875" style="0" customWidth="1"/>
    <col min="36" max="36" width="12.7109375" style="0" customWidth="1"/>
    <col min="37" max="37" width="9.7109375" style="0" bestFit="1" customWidth="1"/>
    <col min="38" max="38" width="17.8515625" style="51" bestFit="1" customWidth="1"/>
    <col min="39" max="39" width="13.421875" style="0" bestFit="1" customWidth="1"/>
    <col min="40" max="40" width="13.421875" style="0" customWidth="1"/>
    <col min="41" max="41" width="10.57421875" style="51" customWidth="1"/>
    <col min="42" max="42" width="29.421875" style="0" customWidth="1"/>
    <col min="43" max="43" width="11.7109375" style="0" bestFit="1" customWidth="1"/>
    <col min="45" max="45" width="16.421875" style="0" bestFit="1" customWidth="1"/>
  </cols>
  <sheetData>
    <row r="1" spans="1:7" ht="18">
      <c r="A1" s="25" t="s">
        <v>385</v>
      </c>
      <c r="B1" s="26"/>
      <c r="C1" s="27"/>
      <c r="D1" s="27"/>
      <c r="E1" s="27"/>
      <c r="F1" s="75"/>
      <c r="G1" s="75"/>
    </row>
    <row r="2" spans="1:7" ht="15">
      <c r="A2" s="23"/>
      <c r="E2" s="21"/>
      <c r="F2" s="76"/>
      <c r="G2" s="76"/>
    </row>
    <row r="3" spans="1:44" ht="33" customHeight="1">
      <c r="A3" s="134" t="s">
        <v>378</v>
      </c>
      <c r="B3" s="134"/>
      <c r="C3" s="134"/>
      <c r="D3" s="134"/>
      <c r="E3" s="134"/>
      <c r="H3" s="120" t="s">
        <v>375</v>
      </c>
      <c r="I3" s="120"/>
      <c r="J3" s="120"/>
      <c r="K3" s="120"/>
      <c r="L3" s="120"/>
      <c r="M3" s="120"/>
      <c r="N3" s="120"/>
      <c r="O3" s="120"/>
      <c r="P3" s="120"/>
      <c r="Q3" s="120"/>
      <c r="R3" s="120"/>
      <c r="T3" s="121" t="s">
        <v>381</v>
      </c>
      <c r="U3" s="122"/>
      <c r="V3" s="122"/>
      <c r="W3" s="122"/>
      <c r="X3" s="122"/>
      <c r="Y3" s="122"/>
      <c r="Z3" s="122"/>
      <c r="AA3" s="122"/>
      <c r="AB3" s="122"/>
      <c r="AC3" s="123"/>
      <c r="AD3" s="81"/>
      <c r="AE3" s="83" t="s">
        <v>139</v>
      </c>
      <c r="AF3" s="55"/>
      <c r="AG3" s="120" t="s">
        <v>383</v>
      </c>
      <c r="AH3" s="120"/>
      <c r="AI3" s="120"/>
      <c r="AJ3" s="120"/>
      <c r="AK3" s="120"/>
      <c r="AL3" s="52"/>
      <c r="AM3" s="120" t="s">
        <v>138</v>
      </c>
      <c r="AN3" s="120"/>
      <c r="AO3"/>
      <c r="AP3" s="120" t="s">
        <v>376</v>
      </c>
      <c r="AQ3" s="120"/>
      <c r="AR3" s="120"/>
    </row>
    <row r="4" spans="1:44" ht="90">
      <c r="A4" s="22" t="s">
        <v>254</v>
      </c>
      <c r="B4" s="22" t="s">
        <v>280</v>
      </c>
      <c r="C4" s="22" t="s">
        <v>255</v>
      </c>
      <c r="D4" s="22" t="s">
        <v>262</v>
      </c>
      <c r="E4" s="22" t="s">
        <v>263</v>
      </c>
      <c r="F4" s="22" t="s">
        <v>12</v>
      </c>
      <c r="G4" s="106"/>
      <c r="H4" s="22" t="s">
        <v>26</v>
      </c>
      <c r="I4" s="22" t="s">
        <v>24</v>
      </c>
      <c r="J4" s="22" t="s">
        <v>25</v>
      </c>
      <c r="K4" s="22" t="s">
        <v>27</v>
      </c>
      <c r="L4" s="24" t="s">
        <v>377</v>
      </c>
      <c r="M4" s="22" t="s">
        <v>26</v>
      </c>
      <c r="N4" s="22" t="s">
        <v>24</v>
      </c>
      <c r="O4" s="22" t="s">
        <v>25</v>
      </c>
      <c r="P4" s="22" t="s">
        <v>27</v>
      </c>
      <c r="Q4" s="69" t="s">
        <v>131</v>
      </c>
      <c r="R4" s="29" t="s">
        <v>379</v>
      </c>
      <c r="S4" s="53"/>
      <c r="T4" s="29" t="s">
        <v>34</v>
      </c>
      <c r="U4" s="29" t="s">
        <v>36</v>
      </c>
      <c r="V4" s="29" t="s">
        <v>35</v>
      </c>
      <c r="W4" s="29" t="s">
        <v>125</v>
      </c>
      <c r="X4" s="29" t="s">
        <v>126</v>
      </c>
      <c r="Y4" s="29" t="s">
        <v>127</v>
      </c>
      <c r="Z4" s="29" t="s">
        <v>128</v>
      </c>
      <c r="AA4" s="69" t="s">
        <v>380</v>
      </c>
      <c r="AB4" s="29" t="s">
        <v>173</v>
      </c>
      <c r="AC4" s="29" t="s">
        <v>179</v>
      </c>
      <c r="AD4" s="53"/>
      <c r="AE4" s="56" t="s">
        <v>382</v>
      </c>
      <c r="AF4" s="53"/>
      <c r="AG4" s="29" t="s">
        <v>132</v>
      </c>
      <c r="AH4" s="29" t="s">
        <v>171</v>
      </c>
      <c r="AI4" s="29" t="s">
        <v>135</v>
      </c>
      <c r="AJ4" s="29" t="s">
        <v>142</v>
      </c>
      <c r="AK4" s="56" t="s">
        <v>140</v>
      </c>
      <c r="AL4" s="53"/>
      <c r="AM4" s="56" t="s">
        <v>141</v>
      </c>
      <c r="AN4" s="29" t="s">
        <v>138</v>
      </c>
      <c r="AO4" s="53"/>
      <c r="AP4" s="29" t="s">
        <v>483</v>
      </c>
      <c r="AQ4" s="29" t="s">
        <v>482</v>
      </c>
      <c r="AR4" s="29" t="s">
        <v>16</v>
      </c>
    </row>
    <row r="5" spans="1:44" ht="75">
      <c r="A5" s="112" t="s">
        <v>267</v>
      </c>
      <c r="B5" s="19">
        <v>1</v>
      </c>
      <c r="C5" s="6" t="s">
        <v>256</v>
      </c>
      <c r="D5" s="6" t="s">
        <v>327</v>
      </c>
      <c r="E5" s="87" t="s">
        <v>328</v>
      </c>
      <c r="F5" s="77"/>
      <c r="G5" s="77"/>
      <c r="H5" s="30"/>
      <c r="I5" s="30">
        <v>2</v>
      </c>
      <c r="J5" s="30">
        <v>3</v>
      </c>
      <c r="K5" s="30">
        <v>6</v>
      </c>
      <c r="L5" s="30">
        <f>SUM(H5:K5)</f>
        <v>11</v>
      </c>
      <c r="M5" s="28">
        <f>H5/$L5</f>
        <v>0</v>
      </c>
      <c r="N5" s="28">
        <f>I5/$L5</f>
        <v>0.18181818181818182</v>
      </c>
      <c r="O5" s="28">
        <f>J5/$L5</f>
        <v>0.2727272727272727</v>
      </c>
      <c r="P5" s="28">
        <f>K5/$L5</f>
        <v>0.5454545454545454</v>
      </c>
      <c r="Q5" s="71">
        <f>(M5+N5)-(O5+P5)</f>
        <v>-0.6363636363636362</v>
      </c>
      <c r="R5" s="68">
        <v>1</v>
      </c>
      <c r="T5" s="30" t="s">
        <v>62</v>
      </c>
      <c r="U5" s="30" t="s">
        <v>76</v>
      </c>
      <c r="V5" s="30" t="s">
        <v>108</v>
      </c>
      <c r="W5" s="30">
        <v>2</v>
      </c>
      <c r="X5" s="30">
        <v>2</v>
      </c>
      <c r="Y5" s="30">
        <v>3</v>
      </c>
      <c r="Z5" s="30"/>
      <c r="AA5" s="85">
        <f>AVERAGE(W5:Z5)</f>
        <v>2.3333333333333335</v>
      </c>
      <c r="AB5" s="61" t="s">
        <v>370</v>
      </c>
      <c r="AC5" s="102" t="s">
        <v>5</v>
      </c>
      <c r="AD5" s="82"/>
      <c r="AE5" s="60">
        <f>AVERAGE(R5:Z5)</f>
        <v>2</v>
      </c>
      <c r="AG5" s="30">
        <v>2</v>
      </c>
      <c r="AH5" s="30">
        <v>15</v>
      </c>
      <c r="AI5" s="30">
        <v>2</v>
      </c>
      <c r="AJ5" s="30">
        <v>3</v>
      </c>
      <c r="AK5" s="57">
        <f>AG5*(AH5+AI5+AJ5)</f>
        <v>40</v>
      </c>
      <c r="AM5" s="59">
        <f>AE5*AK5</f>
        <v>80</v>
      </c>
      <c r="AN5" s="63">
        <f>AM5</f>
        <v>80</v>
      </c>
      <c r="AO5" s="67"/>
      <c r="AP5" s="64">
        <f>AM5*100/$AN$81</f>
        <v>1.811771988495248</v>
      </c>
      <c r="AQ5" s="101">
        <v>2</v>
      </c>
      <c r="AR5" s="101">
        <v>2</v>
      </c>
    </row>
    <row r="6" spans="1:44" ht="38.25">
      <c r="A6" s="112"/>
      <c r="B6" s="19">
        <v>2</v>
      </c>
      <c r="C6" s="6" t="s">
        <v>418</v>
      </c>
      <c r="D6" s="6" t="s">
        <v>329</v>
      </c>
      <c r="E6" s="87" t="s">
        <v>353</v>
      </c>
      <c r="F6" s="77"/>
      <c r="G6" s="77"/>
      <c r="H6" s="30">
        <v>9</v>
      </c>
      <c r="I6" s="30">
        <v>2</v>
      </c>
      <c r="J6" s="30"/>
      <c r="K6" s="30"/>
      <c r="L6" s="30">
        <f>SUM(H6:K6)</f>
        <v>11</v>
      </c>
      <c r="M6" s="28">
        <f>H6/$L6</f>
        <v>0.8181818181818182</v>
      </c>
      <c r="N6" s="28">
        <f>I6/$L6</f>
        <v>0.18181818181818182</v>
      </c>
      <c r="O6" s="28">
        <f>J6/$L6</f>
        <v>0</v>
      </c>
      <c r="P6" s="28">
        <f>K6/$L6</f>
        <v>0</v>
      </c>
      <c r="Q6" s="71">
        <f>(M6+N6)-(O6+P6)</f>
        <v>1</v>
      </c>
      <c r="R6" s="68">
        <v>4</v>
      </c>
      <c r="T6" s="30" t="s">
        <v>57</v>
      </c>
      <c r="U6" s="30"/>
      <c r="V6" s="30" t="s">
        <v>57</v>
      </c>
      <c r="W6" s="30">
        <v>3</v>
      </c>
      <c r="X6" s="30">
        <v>4</v>
      </c>
      <c r="Y6" s="30"/>
      <c r="Z6" s="30"/>
      <c r="AA6" s="85">
        <f>AVERAGE(W6:Z6)</f>
        <v>3.5</v>
      </c>
      <c r="AB6" s="61"/>
      <c r="AC6" s="61" t="s">
        <v>6</v>
      </c>
      <c r="AD6" s="82"/>
      <c r="AE6" s="60">
        <f>AVERAGE(R6:Z6)</f>
        <v>3.6666666666666665</v>
      </c>
      <c r="AG6" s="30">
        <v>2</v>
      </c>
      <c r="AH6" s="30">
        <v>15</v>
      </c>
      <c r="AI6" s="30">
        <v>1</v>
      </c>
      <c r="AJ6" s="30">
        <v>3</v>
      </c>
      <c r="AK6" s="57">
        <f>AG6*(AH6+AI6+AJ6)</f>
        <v>38</v>
      </c>
      <c r="AM6" s="59">
        <f>AE6*AK6</f>
        <v>139.33333333333331</v>
      </c>
      <c r="AN6" s="63">
        <f>AM6</f>
        <v>139.33333333333331</v>
      </c>
      <c r="AO6" s="67"/>
      <c r="AP6" s="64">
        <f>AM6*100/$AN$81</f>
        <v>3.1555028799625564</v>
      </c>
      <c r="AQ6" s="101">
        <v>3</v>
      </c>
      <c r="AR6" s="101">
        <v>3</v>
      </c>
    </row>
    <row r="7" spans="1:44" ht="36">
      <c r="A7" s="112"/>
      <c r="B7" s="19">
        <v>3</v>
      </c>
      <c r="C7" s="6" t="s">
        <v>419</v>
      </c>
      <c r="D7" s="6" t="s">
        <v>264</v>
      </c>
      <c r="E7" s="87" t="s">
        <v>330</v>
      </c>
      <c r="F7" s="77"/>
      <c r="G7" s="77"/>
      <c r="H7" s="30">
        <v>9</v>
      </c>
      <c r="I7" s="30">
        <v>1</v>
      </c>
      <c r="J7" s="30">
        <v>1</v>
      </c>
      <c r="K7" s="30"/>
      <c r="L7" s="30">
        <f>SUM(H7:K7)</f>
        <v>11</v>
      </c>
      <c r="M7" s="28">
        <f>H7/$L7</f>
        <v>0.8181818181818182</v>
      </c>
      <c r="N7" s="28">
        <f>I7/$L7</f>
        <v>0.09090909090909091</v>
      </c>
      <c r="O7" s="28">
        <f>J7/$L7</f>
        <v>0.09090909090909091</v>
      </c>
      <c r="P7" s="28">
        <f>K7/$L7</f>
        <v>0</v>
      </c>
      <c r="Q7" s="71">
        <f>(M7+N7)-(O7+P7)</f>
        <v>0.8181818181818182</v>
      </c>
      <c r="R7" s="68">
        <v>4</v>
      </c>
      <c r="T7" s="30" t="s">
        <v>58</v>
      </c>
      <c r="U7" s="30" t="s">
        <v>77</v>
      </c>
      <c r="V7" s="30" t="s">
        <v>58</v>
      </c>
      <c r="W7" s="30" t="s">
        <v>39</v>
      </c>
      <c r="X7" s="30"/>
      <c r="Y7" s="30"/>
      <c r="Z7" s="30"/>
      <c r="AA7" s="85" t="e">
        <f>AVERAGE(W7:Z7)</f>
        <v>#DIV/0!</v>
      </c>
      <c r="AB7" s="61"/>
      <c r="AC7" s="61" t="s">
        <v>6</v>
      </c>
      <c r="AD7" s="82"/>
      <c r="AE7" s="60">
        <f>AVERAGE(R7:Z7)</f>
        <v>4</v>
      </c>
      <c r="AG7" s="30">
        <v>2</v>
      </c>
      <c r="AH7" s="30">
        <v>15</v>
      </c>
      <c r="AI7" s="30">
        <v>2</v>
      </c>
      <c r="AJ7" s="30">
        <v>3</v>
      </c>
      <c r="AK7" s="57">
        <f>AG7*(AH7+AI7+AJ7)</f>
        <v>40</v>
      </c>
      <c r="AM7" s="59">
        <f>AE7*AK7</f>
        <v>160</v>
      </c>
      <c r="AN7" s="63">
        <f>AM7</f>
        <v>160</v>
      </c>
      <c r="AO7" s="67"/>
      <c r="AP7" s="64">
        <f>AM7*100/$AN$81</f>
        <v>3.623543976990496</v>
      </c>
      <c r="AQ7" s="101">
        <v>3.5</v>
      </c>
      <c r="AR7" s="101">
        <v>3.5</v>
      </c>
    </row>
    <row r="8" spans="1:44" ht="150">
      <c r="A8" s="112"/>
      <c r="B8" s="19">
        <v>4</v>
      </c>
      <c r="C8" s="6" t="s">
        <v>420</v>
      </c>
      <c r="D8" s="6" t="s">
        <v>265</v>
      </c>
      <c r="E8" s="87" t="s">
        <v>413</v>
      </c>
      <c r="F8" s="77"/>
      <c r="G8" s="77"/>
      <c r="H8" s="30">
        <v>4</v>
      </c>
      <c r="I8" s="30">
        <v>5</v>
      </c>
      <c r="J8" s="30"/>
      <c r="K8" s="30">
        <v>2</v>
      </c>
      <c r="L8" s="30">
        <f>SUM(H8:K8)</f>
        <v>11</v>
      </c>
      <c r="M8" s="28">
        <f>H8/$L8</f>
        <v>0.36363636363636365</v>
      </c>
      <c r="N8" s="28">
        <f>I8/$L8</f>
        <v>0.45454545454545453</v>
      </c>
      <c r="O8" s="28">
        <f>J8/$L8</f>
        <v>0</v>
      </c>
      <c r="P8" s="28">
        <f>K8/$L8</f>
        <v>0.18181818181818182</v>
      </c>
      <c r="Q8" s="71">
        <f>(M8+N8)-(O8+P8)</f>
        <v>0.6363636363636362</v>
      </c>
      <c r="R8" s="68">
        <v>4</v>
      </c>
      <c r="T8" s="30" t="s">
        <v>92</v>
      </c>
      <c r="U8" s="30"/>
      <c r="V8" s="30" t="s">
        <v>98</v>
      </c>
      <c r="W8" s="30">
        <v>2</v>
      </c>
      <c r="X8" s="30">
        <v>4</v>
      </c>
      <c r="Y8" s="30"/>
      <c r="Z8" s="30"/>
      <c r="AA8" s="85">
        <f>AVERAGE(W8:Z8)</f>
        <v>3</v>
      </c>
      <c r="AB8" s="61" t="s">
        <v>192</v>
      </c>
      <c r="AC8" s="61" t="s">
        <v>6</v>
      </c>
      <c r="AD8" s="82"/>
      <c r="AE8" s="60">
        <f>AVERAGE(R8:Z8)</f>
        <v>3.3333333333333335</v>
      </c>
      <c r="AG8" s="30">
        <v>2</v>
      </c>
      <c r="AH8" s="30">
        <v>15</v>
      </c>
      <c r="AI8" s="30">
        <v>2</v>
      </c>
      <c r="AJ8" s="30">
        <v>3</v>
      </c>
      <c r="AK8" s="57">
        <f>AG8*(AH8+AI8+AJ8)</f>
        <v>40</v>
      </c>
      <c r="AM8" s="59">
        <f>AE8*AK8</f>
        <v>133.33333333333334</v>
      </c>
      <c r="AN8" s="63">
        <f>AM8</f>
        <v>133.33333333333334</v>
      </c>
      <c r="AO8" s="67"/>
      <c r="AP8" s="64">
        <f>AM8*100/$AN$81</f>
        <v>3.0196199808254134</v>
      </c>
      <c r="AQ8" s="101">
        <v>3</v>
      </c>
      <c r="AR8" s="101">
        <v>3</v>
      </c>
    </row>
    <row r="9" spans="1:44" ht="60">
      <c r="A9" s="112"/>
      <c r="B9" s="19">
        <v>5</v>
      </c>
      <c r="C9" s="6" t="s">
        <v>421</v>
      </c>
      <c r="D9" s="6" t="s">
        <v>273</v>
      </c>
      <c r="E9" s="87" t="s">
        <v>227</v>
      </c>
      <c r="F9" s="77"/>
      <c r="G9" s="77"/>
      <c r="H9" s="30">
        <v>1</v>
      </c>
      <c r="I9" s="30">
        <v>7</v>
      </c>
      <c r="J9" s="30"/>
      <c r="K9" s="30">
        <v>3</v>
      </c>
      <c r="L9" s="30">
        <f>SUM(H9:K9)</f>
        <v>11</v>
      </c>
      <c r="M9" s="28">
        <f>H9/$L9</f>
        <v>0.09090909090909091</v>
      </c>
      <c r="N9" s="28">
        <f>I9/$L9</f>
        <v>0.6363636363636364</v>
      </c>
      <c r="O9" s="28">
        <f>J9/$L9</f>
        <v>0</v>
      </c>
      <c r="P9" s="28">
        <f>K9/$L9</f>
        <v>0.2727272727272727</v>
      </c>
      <c r="Q9" s="71">
        <f>(M9+N9)-(O9+P9)</f>
        <v>0.4545454545454546</v>
      </c>
      <c r="R9" s="68">
        <v>3</v>
      </c>
      <c r="T9" s="30" t="s">
        <v>93</v>
      </c>
      <c r="U9" s="30"/>
      <c r="V9" s="30" t="s">
        <v>105</v>
      </c>
      <c r="W9" s="30">
        <v>1</v>
      </c>
      <c r="X9" s="30">
        <v>3</v>
      </c>
      <c r="Y9" s="30"/>
      <c r="Z9" s="30"/>
      <c r="AA9" s="85">
        <f>AVERAGE(W9:Z9)</f>
        <v>2</v>
      </c>
      <c r="AB9" s="61" t="s">
        <v>237</v>
      </c>
      <c r="AC9" s="61" t="s">
        <v>6</v>
      </c>
      <c r="AD9" s="82"/>
      <c r="AE9" s="60">
        <f>AVERAGE(R9:Z9)</f>
        <v>2.3333333333333335</v>
      </c>
      <c r="AG9" s="30">
        <v>2</v>
      </c>
      <c r="AH9" s="30">
        <v>15</v>
      </c>
      <c r="AI9" s="30">
        <v>0</v>
      </c>
      <c r="AJ9" s="30">
        <v>3</v>
      </c>
      <c r="AK9" s="57">
        <f>AG9*(AH9+AI9+AJ9)</f>
        <v>36</v>
      </c>
      <c r="AM9" s="59">
        <f>AE9*AK9</f>
        <v>84</v>
      </c>
      <c r="AN9" s="63">
        <f>AM9</f>
        <v>84</v>
      </c>
      <c r="AO9" s="67"/>
      <c r="AP9" s="64">
        <f>AM9*100/$AN$81</f>
        <v>1.9023605879200103</v>
      </c>
      <c r="AQ9" s="101">
        <v>2</v>
      </c>
      <c r="AR9" s="101">
        <v>2</v>
      </c>
    </row>
    <row r="10" spans="1:44" ht="45">
      <c r="A10" s="112"/>
      <c r="B10" s="19">
        <v>6</v>
      </c>
      <c r="C10" s="6" t="s">
        <v>422</v>
      </c>
      <c r="D10" s="6" t="s">
        <v>266</v>
      </c>
      <c r="E10" s="87" t="s">
        <v>349</v>
      </c>
      <c r="F10" s="77" t="s">
        <v>13</v>
      </c>
      <c r="G10" s="77"/>
      <c r="H10" s="30">
        <v>4</v>
      </c>
      <c r="I10" s="30">
        <v>3</v>
      </c>
      <c r="J10" s="30">
        <v>1</v>
      </c>
      <c r="K10" s="30">
        <v>3</v>
      </c>
      <c r="L10" s="30">
        <f>SUM(H10:K10)</f>
        <v>11</v>
      </c>
      <c r="M10" s="28">
        <f>H10/$L10</f>
        <v>0.36363636363636365</v>
      </c>
      <c r="N10" s="28">
        <f>I10/$L10</f>
        <v>0.2727272727272727</v>
      </c>
      <c r="O10" s="28">
        <f>J10/$L10</f>
        <v>0.09090909090909091</v>
      </c>
      <c r="P10" s="28">
        <f>K10/$L10</f>
        <v>0.2727272727272727</v>
      </c>
      <c r="Q10" s="71">
        <f>(M10+N10)-(O10+P10)</f>
        <v>0.2727272727272727</v>
      </c>
      <c r="R10" s="68">
        <v>3</v>
      </c>
      <c r="T10" s="30" t="s">
        <v>32</v>
      </c>
      <c r="U10" s="30" t="s">
        <v>64</v>
      </c>
      <c r="V10" s="30" t="s">
        <v>41</v>
      </c>
      <c r="W10" s="30">
        <v>4</v>
      </c>
      <c r="X10" s="30">
        <v>2</v>
      </c>
      <c r="Y10" s="30"/>
      <c r="Z10" s="30"/>
      <c r="AA10" s="85">
        <f>AVERAGE(W10:Z10)</f>
        <v>3</v>
      </c>
      <c r="AB10" s="61" t="s">
        <v>149</v>
      </c>
      <c r="AC10" s="87" t="s">
        <v>340</v>
      </c>
      <c r="AD10" s="82"/>
      <c r="AE10" s="60">
        <f>AVERAGE(R10:Z10)</f>
        <v>3</v>
      </c>
      <c r="AG10" s="30">
        <v>2</v>
      </c>
      <c r="AH10" s="30">
        <v>15</v>
      </c>
      <c r="AI10" s="30">
        <v>3</v>
      </c>
      <c r="AJ10" s="30">
        <v>3</v>
      </c>
      <c r="AK10" s="57">
        <f>AG10*(AH10+AI10+AJ10)</f>
        <v>42</v>
      </c>
      <c r="AM10" s="59">
        <f>AE10*AK10</f>
        <v>126</v>
      </c>
      <c r="AN10" s="63">
        <f>AM10</f>
        <v>126</v>
      </c>
      <c r="AO10" s="67"/>
      <c r="AP10" s="64">
        <f>AM10*100/$AN$81</f>
        <v>2.8535408818800154</v>
      </c>
      <c r="AQ10" s="101">
        <v>3</v>
      </c>
      <c r="AR10" s="101"/>
    </row>
    <row r="11" spans="1:44" ht="120">
      <c r="A11" s="112"/>
      <c r="B11" s="19">
        <v>7</v>
      </c>
      <c r="C11" s="6" t="s">
        <v>423</v>
      </c>
      <c r="D11" s="6" t="s">
        <v>331</v>
      </c>
      <c r="E11" s="87" t="s">
        <v>350</v>
      </c>
      <c r="F11" s="77" t="s">
        <v>13</v>
      </c>
      <c r="G11" s="77"/>
      <c r="H11" s="30">
        <v>3</v>
      </c>
      <c r="I11" s="30">
        <v>1</v>
      </c>
      <c r="J11" s="30">
        <v>3</v>
      </c>
      <c r="K11" s="30">
        <v>4</v>
      </c>
      <c r="L11" s="30">
        <f>SUM(H11:K11)</f>
        <v>11</v>
      </c>
      <c r="M11" s="28">
        <f>H11/$L11</f>
        <v>0.2727272727272727</v>
      </c>
      <c r="N11" s="28">
        <f>I11/$L11</f>
        <v>0.09090909090909091</v>
      </c>
      <c r="O11" s="28">
        <f>J11/$L11</f>
        <v>0.2727272727272727</v>
      </c>
      <c r="P11" s="28">
        <f>K11/$L11</f>
        <v>0.36363636363636365</v>
      </c>
      <c r="Q11" s="71">
        <f>(M11+N11)-(O11+P11)</f>
        <v>-0.2727272727272727</v>
      </c>
      <c r="R11" s="68">
        <v>2</v>
      </c>
      <c r="T11" s="30" t="s">
        <v>33</v>
      </c>
      <c r="U11" s="30" t="s">
        <v>44</v>
      </c>
      <c r="V11" s="30" t="s">
        <v>51</v>
      </c>
      <c r="W11" s="30">
        <v>3</v>
      </c>
      <c r="X11" s="30">
        <v>2</v>
      </c>
      <c r="Y11" s="30">
        <v>1</v>
      </c>
      <c r="Z11" s="30"/>
      <c r="AA11" s="85">
        <f>AVERAGE(W11:Z11)</f>
        <v>2</v>
      </c>
      <c r="AB11" s="61" t="s">
        <v>371</v>
      </c>
      <c r="AC11" s="61" t="s">
        <v>6</v>
      </c>
      <c r="AD11" s="82"/>
      <c r="AE11" s="60">
        <f>AVERAGE(R11:Z11)</f>
        <v>2</v>
      </c>
      <c r="AG11" s="30">
        <v>2</v>
      </c>
      <c r="AH11" s="30">
        <v>15</v>
      </c>
      <c r="AI11" s="30">
        <v>3</v>
      </c>
      <c r="AJ11" s="30">
        <v>3</v>
      </c>
      <c r="AK11" s="57">
        <f>AG11*(AH11+AI11+AJ11)</f>
        <v>42</v>
      </c>
      <c r="AM11" s="59">
        <f>AE11*AK11</f>
        <v>84</v>
      </c>
      <c r="AN11" s="63">
        <f>AM11</f>
        <v>84</v>
      </c>
      <c r="AO11" s="67"/>
      <c r="AP11" s="64">
        <f>AM11*100/$AN$81</f>
        <v>1.9023605879200103</v>
      </c>
      <c r="AQ11" s="101">
        <v>2</v>
      </c>
      <c r="AR11" s="101"/>
    </row>
    <row r="12" spans="1:44" ht="180">
      <c r="A12" s="112"/>
      <c r="B12" s="19">
        <v>8</v>
      </c>
      <c r="C12" s="6" t="s">
        <v>424</v>
      </c>
      <c r="D12" s="6" t="s">
        <v>332</v>
      </c>
      <c r="E12" s="87" t="s">
        <v>333</v>
      </c>
      <c r="F12" s="77" t="s">
        <v>13</v>
      </c>
      <c r="G12" s="77"/>
      <c r="H12" s="30"/>
      <c r="I12" s="30">
        <v>3</v>
      </c>
      <c r="J12" s="30"/>
      <c r="K12" s="30">
        <v>8</v>
      </c>
      <c r="L12" s="30">
        <f>SUM(H12:K12)</f>
        <v>11</v>
      </c>
      <c r="M12" s="28">
        <f>H12/$L12</f>
        <v>0</v>
      </c>
      <c r="N12" s="28">
        <f>I12/$L12</f>
        <v>0.2727272727272727</v>
      </c>
      <c r="O12" s="28">
        <f>J12/$L12</f>
        <v>0</v>
      </c>
      <c r="P12" s="28">
        <f>K12/$L12</f>
        <v>0.7272727272727273</v>
      </c>
      <c r="Q12" s="71">
        <f>(M12+N12)-(O12+P12)</f>
        <v>-0.4545454545454546</v>
      </c>
      <c r="R12" s="68">
        <v>2</v>
      </c>
      <c r="T12" s="30" t="s">
        <v>78</v>
      </c>
      <c r="U12" s="30"/>
      <c r="V12" s="30" t="s">
        <v>115</v>
      </c>
      <c r="W12" s="30">
        <v>1</v>
      </c>
      <c r="X12" s="30">
        <v>2</v>
      </c>
      <c r="Y12" s="30"/>
      <c r="Z12" s="30"/>
      <c r="AA12" s="85">
        <f>AVERAGE(W12:Z12)</f>
        <v>1.5</v>
      </c>
      <c r="AB12" s="61" t="s">
        <v>178</v>
      </c>
      <c r="AC12" s="61" t="s">
        <v>6</v>
      </c>
      <c r="AD12" s="82"/>
      <c r="AE12" s="60">
        <f>AVERAGE(R12:Z12)</f>
        <v>1.6666666666666667</v>
      </c>
      <c r="AG12" s="30">
        <v>2</v>
      </c>
      <c r="AH12" s="30">
        <v>15</v>
      </c>
      <c r="AI12" s="30">
        <v>3</v>
      </c>
      <c r="AJ12" s="30">
        <v>3</v>
      </c>
      <c r="AK12" s="57">
        <f>AG12*(AH12+AI12+AJ12)</f>
        <v>42</v>
      </c>
      <c r="AM12" s="59">
        <f>AE12*AK12</f>
        <v>70</v>
      </c>
      <c r="AN12" s="63">
        <f>AM12</f>
        <v>70</v>
      </c>
      <c r="AO12" s="67"/>
      <c r="AP12" s="64">
        <f>AM12*100/$AN$81</f>
        <v>1.5853004899333418</v>
      </c>
      <c r="AQ12" s="101">
        <v>1.5</v>
      </c>
      <c r="AR12" s="101"/>
    </row>
    <row r="13" spans="1:44" ht="105">
      <c r="A13" s="112"/>
      <c r="B13" s="19">
        <v>9</v>
      </c>
      <c r="C13" s="6" t="s">
        <v>425</v>
      </c>
      <c r="D13" s="6" t="s">
        <v>272</v>
      </c>
      <c r="E13" s="87" t="s">
        <v>334</v>
      </c>
      <c r="F13" s="77" t="s">
        <v>13</v>
      </c>
      <c r="G13" s="77"/>
      <c r="H13" s="30">
        <v>4</v>
      </c>
      <c r="I13" s="30">
        <v>5</v>
      </c>
      <c r="J13" s="30"/>
      <c r="K13" s="30">
        <v>2</v>
      </c>
      <c r="L13" s="30">
        <f>SUM(H13:K13)</f>
        <v>11</v>
      </c>
      <c r="M13" s="28">
        <f>H13/$L13</f>
        <v>0.36363636363636365</v>
      </c>
      <c r="N13" s="28">
        <f>I13/$L13</f>
        <v>0.45454545454545453</v>
      </c>
      <c r="O13" s="28">
        <f>J13/$L13</f>
        <v>0</v>
      </c>
      <c r="P13" s="28">
        <f>K13/$L13</f>
        <v>0.18181818181818182</v>
      </c>
      <c r="Q13" s="71">
        <f>(M13+N13)-(O13+P13)</f>
        <v>0.6363636363636362</v>
      </c>
      <c r="R13" s="68">
        <v>4</v>
      </c>
      <c r="T13" s="30" t="s">
        <v>65</v>
      </c>
      <c r="U13" s="30"/>
      <c r="V13" s="30" t="s">
        <v>113</v>
      </c>
      <c r="W13" s="30">
        <v>3</v>
      </c>
      <c r="X13" s="30">
        <v>3</v>
      </c>
      <c r="Y13" s="30">
        <v>3</v>
      </c>
      <c r="Z13" s="30"/>
      <c r="AA13" s="85">
        <f>AVERAGE(W13:Z13)</f>
        <v>3</v>
      </c>
      <c r="AB13" s="61" t="s">
        <v>7</v>
      </c>
      <c r="AC13" s="87" t="s">
        <v>339</v>
      </c>
      <c r="AD13" s="82"/>
      <c r="AE13" s="60">
        <f>AVERAGE(R13:Z13)</f>
        <v>3.25</v>
      </c>
      <c r="AG13" s="30">
        <v>2</v>
      </c>
      <c r="AH13" s="30">
        <v>15</v>
      </c>
      <c r="AI13" s="30">
        <v>3</v>
      </c>
      <c r="AJ13" s="30">
        <v>3</v>
      </c>
      <c r="AK13" s="57">
        <f>AG13*(AH13+AI13+AJ13)</f>
        <v>42</v>
      </c>
      <c r="AM13" s="59">
        <f>AE13*AK13</f>
        <v>136.5</v>
      </c>
      <c r="AN13" s="63">
        <f>AM13</f>
        <v>136.5</v>
      </c>
      <c r="AO13" s="67"/>
      <c r="AP13" s="64">
        <f>AM13*100/$AN$81</f>
        <v>3.091335955370017</v>
      </c>
      <c r="AQ13" s="101">
        <v>3</v>
      </c>
      <c r="AR13" s="101"/>
    </row>
    <row r="14" spans="1:44" ht="25.5">
      <c r="A14" s="112"/>
      <c r="B14" s="19">
        <v>10</v>
      </c>
      <c r="C14" s="6" t="s">
        <v>426</v>
      </c>
      <c r="D14" s="6" t="s">
        <v>274</v>
      </c>
      <c r="E14" s="87" t="s">
        <v>335</v>
      </c>
      <c r="F14" s="77" t="s">
        <v>13</v>
      </c>
      <c r="G14" s="77"/>
      <c r="H14" s="30">
        <v>6</v>
      </c>
      <c r="I14" s="30">
        <v>3</v>
      </c>
      <c r="J14" s="30"/>
      <c r="K14" s="30">
        <v>2</v>
      </c>
      <c r="L14" s="30">
        <f>SUM(H14:K14)</f>
        <v>11</v>
      </c>
      <c r="M14" s="28">
        <f>H14/$L14</f>
        <v>0.5454545454545454</v>
      </c>
      <c r="N14" s="28">
        <f>I14/$L14</f>
        <v>0.2727272727272727</v>
      </c>
      <c r="O14" s="28">
        <f>J14/$L14</f>
        <v>0</v>
      </c>
      <c r="P14" s="28">
        <f>K14/$L14</f>
        <v>0.18181818181818182</v>
      </c>
      <c r="Q14" s="71">
        <f>(M14+N14)-(O14+P14)</f>
        <v>0.6363636363636362</v>
      </c>
      <c r="R14" s="68">
        <v>4</v>
      </c>
      <c r="T14" s="30" t="s">
        <v>63</v>
      </c>
      <c r="U14" s="30"/>
      <c r="V14" s="30" t="s">
        <v>63</v>
      </c>
      <c r="W14" s="30">
        <v>4</v>
      </c>
      <c r="X14" s="30">
        <v>4</v>
      </c>
      <c r="Y14" s="30">
        <v>2</v>
      </c>
      <c r="Z14" s="30"/>
      <c r="AA14" s="85">
        <f>AVERAGE(W14:Z14)</f>
        <v>3.3333333333333335</v>
      </c>
      <c r="AB14" s="61" t="s">
        <v>129</v>
      </c>
      <c r="AC14" s="61" t="s">
        <v>6</v>
      </c>
      <c r="AD14" s="82"/>
      <c r="AE14" s="60">
        <f>AVERAGE(R14:Z14)</f>
        <v>3.5</v>
      </c>
      <c r="AG14" s="30">
        <v>1</v>
      </c>
      <c r="AH14" s="30">
        <v>15</v>
      </c>
      <c r="AI14" s="30">
        <v>2</v>
      </c>
      <c r="AJ14" s="30">
        <v>3</v>
      </c>
      <c r="AK14" s="57">
        <f>AG14*(AH14+AI14+AJ14)</f>
        <v>20</v>
      </c>
      <c r="AM14" s="59">
        <f>AE14*AK14</f>
        <v>70</v>
      </c>
      <c r="AN14" s="63">
        <f>AM14</f>
        <v>70</v>
      </c>
      <c r="AO14" s="67"/>
      <c r="AP14" s="64">
        <f>AM14*100/$AN$81</f>
        <v>1.5853004899333418</v>
      </c>
      <c r="AQ14" s="101">
        <v>1.5</v>
      </c>
      <c r="AR14" s="101"/>
    </row>
    <row r="15" spans="1:44" ht="25.5">
      <c r="A15" s="112"/>
      <c r="B15" s="19">
        <v>11</v>
      </c>
      <c r="C15" s="6" t="s">
        <v>427</v>
      </c>
      <c r="D15" s="6" t="s">
        <v>479</v>
      </c>
      <c r="E15" s="87" t="s">
        <v>336</v>
      </c>
      <c r="F15" s="77" t="s">
        <v>13</v>
      </c>
      <c r="G15" s="77"/>
      <c r="H15" s="30">
        <v>7</v>
      </c>
      <c r="I15" s="30">
        <v>2</v>
      </c>
      <c r="J15" s="30">
        <v>1</v>
      </c>
      <c r="K15" s="30">
        <v>1</v>
      </c>
      <c r="L15" s="30">
        <f>SUM(H15:K15)</f>
        <v>11</v>
      </c>
      <c r="M15" s="28">
        <f>H15/$L15</f>
        <v>0.6363636363636364</v>
      </c>
      <c r="N15" s="28">
        <f>I15/$L15</f>
        <v>0.18181818181818182</v>
      </c>
      <c r="O15" s="28">
        <f>J15/$L15</f>
        <v>0.09090909090909091</v>
      </c>
      <c r="P15" s="28">
        <f>K15/$L15</f>
        <v>0.09090909090909091</v>
      </c>
      <c r="Q15" s="71">
        <f>(M15+N15)-(O15+P15)</f>
        <v>0.6363636363636362</v>
      </c>
      <c r="R15" s="68">
        <v>4</v>
      </c>
      <c r="T15" s="30" t="s">
        <v>66</v>
      </c>
      <c r="U15" s="30" t="s">
        <v>58</v>
      </c>
      <c r="V15" s="30" t="s">
        <v>66</v>
      </c>
      <c r="W15" s="30">
        <v>4</v>
      </c>
      <c r="X15" s="30">
        <v>4</v>
      </c>
      <c r="Y15" s="30"/>
      <c r="Z15" s="30"/>
      <c r="AA15" s="85">
        <f>AVERAGE(W15:Z15)</f>
        <v>4</v>
      </c>
      <c r="AB15" s="61"/>
      <c r="AC15" s="61" t="s">
        <v>6</v>
      </c>
      <c r="AD15" s="82"/>
      <c r="AE15" s="60">
        <f>AVERAGE(R15:Z15)</f>
        <v>4</v>
      </c>
      <c r="AG15" s="30">
        <v>1</v>
      </c>
      <c r="AH15" s="30">
        <v>15</v>
      </c>
      <c r="AI15" s="30">
        <v>2</v>
      </c>
      <c r="AJ15" s="30">
        <v>3</v>
      </c>
      <c r="AK15" s="57">
        <f>AG15*(AH15+AI15+AJ15)</f>
        <v>20</v>
      </c>
      <c r="AM15" s="59">
        <f>AE15*AK15</f>
        <v>80</v>
      </c>
      <c r="AN15" s="63">
        <f>AM15</f>
        <v>80</v>
      </c>
      <c r="AO15" s="67"/>
      <c r="AP15" s="64">
        <f>AM15*100/$AN$81</f>
        <v>1.811771988495248</v>
      </c>
      <c r="AQ15" s="101">
        <v>2</v>
      </c>
      <c r="AR15" s="101"/>
    </row>
    <row r="16" spans="1:44" ht="36">
      <c r="A16" s="112"/>
      <c r="B16" s="19">
        <v>12</v>
      </c>
      <c r="C16" s="6" t="s">
        <v>428</v>
      </c>
      <c r="D16" s="6" t="s">
        <v>275</v>
      </c>
      <c r="E16" s="87" t="s">
        <v>347</v>
      </c>
      <c r="F16" s="77" t="s">
        <v>13</v>
      </c>
      <c r="G16" s="77"/>
      <c r="H16" s="30">
        <v>9</v>
      </c>
      <c r="I16" s="30">
        <v>1</v>
      </c>
      <c r="J16" s="30"/>
      <c r="K16" s="30">
        <v>1</v>
      </c>
      <c r="L16" s="30">
        <f>SUM(H16:K16)</f>
        <v>11</v>
      </c>
      <c r="M16" s="28">
        <f>H16/$L16</f>
        <v>0.8181818181818182</v>
      </c>
      <c r="N16" s="28">
        <f>I16/$L16</f>
        <v>0.09090909090909091</v>
      </c>
      <c r="O16" s="28">
        <f>J16/$L16</f>
        <v>0</v>
      </c>
      <c r="P16" s="28">
        <f>K16/$L16</f>
        <v>0.09090909090909091</v>
      </c>
      <c r="Q16" s="71">
        <f>(M16+N16)-(O16+P16)</f>
        <v>0.8181818181818182</v>
      </c>
      <c r="R16" s="68">
        <v>4</v>
      </c>
      <c r="T16" s="30" t="s">
        <v>64</v>
      </c>
      <c r="U16" s="30"/>
      <c r="V16" s="30" t="s">
        <v>64</v>
      </c>
      <c r="W16" s="30">
        <v>3</v>
      </c>
      <c r="X16" s="30"/>
      <c r="Y16" s="30"/>
      <c r="Z16" s="30"/>
      <c r="AA16" s="85">
        <f>AVERAGE(W16:Z16)</f>
        <v>3</v>
      </c>
      <c r="AB16" s="61" t="s">
        <v>8</v>
      </c>
      <c r="AC16" s="61" t="s">
        <v>6</v>
      </c>
      <c r="AD16" s="82"/>
      <c r="AE16" s="60">
        <f>AVERAGE(R16:Z16)</f>
        <v>3.5</v>
      </c>
      <c r="AG16" s="30">
        <v>2</v>
      </c>
      <c r="AH16" s="30">
        <v>15</v>
      </c>
      <c r="AI16" s="30">
        <v>3</v>
      </c>
      <c r="AJ16" s="30">
        <v>3</v>
      </c>
      <c r="AK16" s="57">
        <f>AG16*(AH16+AI16+AJ16)</f>
        <v>42</v>
      </c>
      <c r="AM16" s="59">
        <f>AE16*AK16</f>
        <v>147</v>
      </c>
      <c r="AN16" s="63" t="s">
        <v>216</v>
      </c>
      <c r="AO16" s="67"/>
      <c r="AP16" s="63" t="s">
        <v>216</v>
      </c>
      <c r="AQ16" s="101"/>
      <c r="AR16" s="101"/>
    </row>
    <row r="17" spans="1:44" ht="225">
      <c r="A17" s="112"/>
      <c r="B17" s="19">
        <v>13</v>
      </c>
      <c r="C17" s="6" t="s">
        <v>429</v>
      </c>
      <c r="D17" s="6" t="s">
        <v>251</v>
      </c>
      <c r="E17" s="87" t="s">
        <v>252</v>
      </c>
      <c r="F17" s="77" t="s">
        <v>13</v>
      </c>
      <c r="G17" s="77"/>
      <c r="H17" s="30">
        <v>2</v>
      </c>
      <c r="I17" s="30">
        <v>2</v>
      </c>
      <c r="J17" s="30">
        <v>2</v>
      </c>
      <c r="K17" s="30">
        <v>5</v>
      </c>
      <c r="L17" s="30">
        <f>SUM(H17:K17)</f>
        <v>11</v>
      </c>
      <c r="M17" s="28">
        <f>H17/$L17</f>
        <v>0.18181818181818182</v>
      </c>
      <c r="N17" s="28">
        <f>I17/$L17</f>
        <v>0.18181818181818182</v>
      </c>
      <c r="O17" s="28">
        <f>J17/$L17</f>
        <v>0.18181818181818182</v>
      </c>
      <c r="P17" s="28">
        <f>K17/$L17</f>
        <v>0.45454545454545453</v>
      </c>
      <c r="Q17" s="71">
        <f>(M17+N17)-(O17+P17)</f>
        <v>-0.2727272727272727</v>
      </c>
      <c r="R17" s="68">
        <v>2</v>
      </c>
      <c r="T17" s="30" t="s">
        <v>79</v>
      </c>
      <c r="U17" s="30" t="s">
        <v>40</v>
      </c>
      <c r="V17" s="30" t="s">
        <v>118</v>
      </c>
      <c r="W17" s="30">
        <v>3</v>
      </c>
      <c r="X17" s="30">
        <v>2</v>
      </c>
      <c r="Y17" s="30">
        <v>1</v>
      </c>
      <c r="Z17" s="30">
        <v>3</v>
      </c>
      <c r="AA17" s="85">
        <f>AVERAGE(W17:Z17)</f>
        <v>2.25</v>
      </c>
      <c r="AB17" s="61" t="s">
        <v>238</v>
      </c>
      <c r="AC17" s="61" t="s">
        <v>6</v>
      </c>
      <c r="AD17" s="82"/>
      <c r="AE17" s="60">
        <f>AVERAGE(R17:Z17)</f>
        <v>2.2</v>
      </c>
      <c r="AG17" s="30">
        <v>2</v>
      </c>
      <c r="AH17" s="30">
        <v>15</v>
      </c>
      <c r="AI17" s="30">
        <v>3</v>
      </c>
      <c r="AJ17" s="30">
        <v>3</v>
      </c>
      <c r="AK17" s="57">
        <f>AG17*(AH17+AI17+AJ17)</f>
        <v>42</v>
      </c>
      <c r="AM17" s="59">
        <f>AE17*AK17</f>
        <v>92.4</v>
      </c>
      <c r="AN17" s="63">
        <f>AM17</f>
        <v>92.4</v>
      </c>
      <c r="AO17" s="67"/>
      <c r="AP17" s="64">
        <f>AM17*100/$AN$81</f>
        <v>2.0925966467120114</v>
      </c>
      <c r="AQ17" s="101">
        <v>2</v>
      </c>
      <c r="AR17" s="101"/>
    </row>
    <row r="18" spans="1:44" ht="48">
      <c r="A18" s="112"/>
      <c r="B18" s="19">
        <v>14</v>
      </c>
      <c r="C18" s="6" t="s">
        <v>430</v>
      </c>
      <c r="D18" s="1" t="s">
        <v>409</v>
      </c>
      <c r="E18" s="87" t="s">
        <v>411</v>
      </c>
      <c r="F18" s="77"/>
      <c r="G18" s="77"/>
      <c r="H18" s="30">
        <v>9</v>
      </c>
      <c r="I18" s="30">
        <v>1</v>
      </c>
      <c r="J18" s="30"/>
      <c r="K18" s="30">
        <v>1</v>
      </c>
      <c r="L18" s="30">
        <f>SUM(H18:K18)</f>
        <v>11</v>
      </c>
      <c r="M18" s="28">
        <f>H18/$L18</f>
        <v>0.8181818181818182</v>
      </c>
      <c r="N18" s="28">
        <f>I18/$L18</f>
        <v>0.09090909090909091</v>
      </c>
      <c r="O18" s="28">
        <f>J18/$L18</f>
        <v>0</v>
      </c>
      <c r="P18" s="28">
        <f>K18/$L18</f>
        <v>0.09090909090909091</v>
      </c>
      <c r="Q18" s="71">
        <f>(M18+N18)-(O18+P18)</f>
        <v>0.8181818181818182</v>
      </c>
      <c r="R18" s="68">
        <v>4</v>
      </c>
      <c r="T18" s="30" t="s">
        <v>37</v>
      </c>
      <c r="U18" s="30"/>
      <c r="V18" s="30" t="s">
        <v>37</v>
      </c>
      <c r="W18" s="30">
        <v>4</v>
      </c>
      <c r="X18" s="30"/>
      <c r="Y18" s="30"/>
      <c r="Z18" s="30"/>
      <c r="AA18" s="85">
        <f>AVERAGE(W18:Z18)</f>
        <v>4</v>
      </c>
      <c r="AB18" s="61"/>
      <c r="AC18" s="61" t="s">
        <v>6</v>
      </c>
      <c r="AD18" s="82"/>
      <c r="AE18" s="60">
        <f>AVERAGE(R18:Z18)</f>
        <v>4</v>
      </c>
      <c r="AG18" s="30">
        <v>2</v>
      </c>
      <c r="AH18" s="30">
        <v>15</v>
      </c>
      <c r="AI18" s="30">
        <v>0</v>
      </c>
      <c r="AJ18" s="30">
        <v>3</v>
      </c>
      <c r="AK18" s="57">
        <f>AG18*(AH18+AI18+AJ18)</f>
        <v>36</v>
      </c>
      <c r="AM18" s="59">
        <f>AE18*AK18</f>
        <v>144</v>
      </c>
      <c r="AN18" s="63">
        <f>AM18</f>
        <v>144</v>
      </c>
      <c r="AO18" s="67"/>
      <c r="AP18" s="64">
        <f>AM18*100/$AN$81</f>
        <v>3.2611895792914463</v>
      </c>
      <c r="AQ18" s="101">
        <v>3.5</v>
      </c>
      <c r="AR18" s="101">
        <v>3.5</v>
      </c>
    </row>
    <row r="19" spans="1:44" ht="60">
      <c r="A19" s="126" t="s">
        <v>268</v>
      </c>
      <c r="B19" s="19">
        <v>15</v>
      </c>
      <c r="C19" s="7" t="s">
        <v>257</v>
      </c>
      <c r="D19" s="7" t="s">
        <v>269</v>
      </c>
      <c r="E19" s="88" t="s">
        <v>351</v>
      </c>
      <c r="F19" s="77"/>
      <c r="G19" s="77"/>
      <c r="H19" s="30">
        <v>10</v>
      </c>
      <c r="I19" s="30">
        <v>1</v>
      </c>
      <c r="J19" s="30"/>
      <c r="K19" s="30"/>
      <c r="L19" s="30">
        <f>SUM(H19:K19)</f>
        <v>11</v>
      </c>
      <c r="M19" s="28">
        <f>H19/$L19</f>
        <v>0.9090909090909091</v>
      </c>
      <c r="N19" s="28">
        <f>I19/$L19</f>
        <v>0.09090909090909091</v>
      </c>
      <c r="O19" s="28">
        <f>J19/$L19</f>
        <v>0</v>
      </c>
      <c r="P19" s="28">
        <f>K19/$L19</f>
        <v>0</v>
      </c>
      <c r="Q19" s="71">
        <f>(M19+N19)-(O19+P19)</f>
        <v>1</v>
      </c>
      <c r="R19" s="68">
        <v>4</v>
      </c>
      <c r="T19" s="30" t="s">
        <v>64</v>
      </c>
      <c r="U19" s="30"/>
      <c r="V19" s="30" t="s">
        <v>64</v>
      </c>
      <c r="W19" s="30">
        <v>4</v>
      </c>
      <c r="X19" s="30"/>
      <c r="Y19" s="30"/>
      <c r="Z19" s="30"/>
      <c r="AA19" s="85">
        <f>AVERAGE(W19:Z19)</f>
        <v>4</v>
      </c>
      <c r="AB19" s="61"/>
      <c r="AC19" s="61" t="s">
        <v>6</v>
      </c>
      <c r="AD19" s="82"/>
      <c r="AE19" s="60">
        <f>AVERAGE(R19:Z19)</f>
        <v>4</v>
      </c>
      <c r="AG19" s="30">
        <v>3</v>
      </c>
      <c r="AH19" s="30">
        <v>10</v>
      </c>
      <c r="AI19" s="30">
        <v>3</v>
      </c>
      <c r="AJ19" s="30">
        <v>3</v>
      </c>
      <c r="AK19" s="57">
        <f>AG19*(AH19+AI19+AJ19)</f>
        <v>48</v>
      </c>
      <c r="AM19" s="59">
        <f>AE19*AK19</f>
        <v>192</v>
      </c>
      <c r="AN19" s="100" t="s">
        <v>217</v>
      </c>
      <c r="AO19" s="67"/>
      <c r="AP19" s="63" t="s">
        <v>217</v>
      </c>
      <c r="AQ19" s="101"/>
      <c r="AR19" s="101"/>
    </row>
    <row r="20" spans="1:44" ht="36">
      <c r="A20" s="127"/>
      <c r="B20" s="19">
        <v>16</v>
      </c>
      <c r="C20" s="7" t="s">
        <v>431</v>
      </c>
      <c r="D20" s="7" t="s">
        <v>270</v>
      </c>
      <c r="E20" s="88" t="s">
        <v>2</v>
      </c>
      <c r="F20" s="77"/>
      <c r="G20" s="77"/>
      <c r="H20" s="30">
        <v>7</v>
      </c>
      <c r="I20" s="30">
        <v>4</v>
      </c>
      <c r="J20" s="30"/>
      <c r="K20" s="30"/>
      <c r="L20" s="30">
        <f>SUM(H20:K20)</f>
        <v>11</v>
      </c>
      <c r="M20" s="28">
        <f>H20/$L20</f>
        <v>0.6363636363636364</v>
      </c>
      <c r="N20" s="28">
        <f>I20/$L20</f>
        <v>0.36363636363636365</v>
      </c>
      <c r="O20" s="28">
        <f>J20/$L20</f>
        <v>0</v>
      </c>
      <c r="P20" s="28">
        <f>K20/$L20</f>
        <v>0</v>
      </c>
      <c r="Q20" s="71">
        <f>(M20+N20)-(O20+P20)</f>
        <v>1</v>
      </c>
      <c r="R20" s="68">
        <v>4</v>
      </c>
      <c r="T20" s="30" t="s">
        <v>94</v>
      </c>
      <c r="U20" s="30"/>
      <c r="V20" s="30" t="s">
        <v>106</v>
      </c>
      <c r="W20" s="30">
        <v>3</v>
      </c>
      <c r="X20" s="30">
        <v>4</v>
      </c>
      <c r="Y20" s="30"/>
      <c r="Z20" s="30"/>
      <c r="AA20" s="85">
        <f>AVERAGE(W20:Z20)</f>
        <v>3.5</v>
      </c>
      <c r="AB20" s="61" t="s">
        <v>176</v>
      </c>
      <c r="AC20" s="61" t="s">
        <v>9</v>
      </c>
      <c r="AD20" s="82"/>
      <c r="AE20" s="60">
        <f>AVERAGE(R20:Z20)</f>
        <v>3.6666666666666665</v>
      </c>
      <c r="AG20" s="30">
        <v>3</v>
      </c>
      <c r="AH20" s="30">
        <v>10</v>
      </c>
      <c r="AI20" s="30">
        <v>2</v>
      </c>
      <c r="AJ20" s="30">
        <v>3</v>
      </c>
      <c r="AK20" s="57">
        <f>AG20*(AH20+AI20+AJ20)</f>
        <v>45</v>
      </c>
      <c r="AM20" s="59">
        <f>AE20*AK20</f>
        <v>165</v>
      </c>
      <c r="AN20" s="100" t="s">
        <v>218</v>
      </c>
      <c r="AO20" s="67"/>
      <c r="AP20" s="64" t="s">
        <v>218</v>
      </c>
      <c r="AQ20" s="101"/>
      <c r="AR20" s="101"/>
    </row>
    <row r="21" spans="1:44" ht="60">
      <c r="A21" s="127"/>
      <c r="B21" s="19">
        <v>17</v>
      </c>
      <c r="C21" s="7" t="s">
        <v>432</v>
      </c>
      <c r="D21" s="7" t="s">
        <v>271</v>
      </c>
      <c r="E21" s="88" t="s">
        <v>348</v>
      </c>
      <c r="F21" s="77"/>
      <c r="G21" s="77"/>
      <c r="H21" s="30">
        <v>8</v>
      </c>
      <c r="I21" s="30">
        <v>3</v>
      </c>
      <c r="J21" s="30"/>
      <c r="K21" s="30"/>
      <c r="L21" s="30">
        <f>SUM(H21:K21)</f>
        <v>11</v>
      </c>
      <c r="M21" s="28">
        <f>H21/$L21</f>
        <v>0.7272727272727273</v>
      </c>
      <c r="N21" s="28">
        <f>I21/$L21</f>
        <v>0.2727272727272727</v>
      </c>
      <c r="O21" s="28">
        <f>J21/$L21</f>
        <v>0</v>
      </c>
      <c r="P21" s="28">
        <f>K21/$L21</f>
        <v>0</v>
      </c>
      <c r="Q21" s="71">
        <f>(M21+N21)-(O21+P21)</f>
        <v>1</v>
      </c>
      <c r="R21" s="68">
        <v>4</v>
      </c>
      <c r="T21" s="30" t="s">
        <v>67</v>
      </c>
      <c r="U21" s="30"/>
      <c r="V21" s="30" t="s">
        <v>67</v>
      </c>
      <c r="W21" s="30">
        <v>3</v>
      </c>
      <c r="X21" s="30" t="s">
        <v>39</v>
      </c>
      <c r="Y21" s="30">
        <v>3</v>
      </c>
      <c r="Z21" s="30"/>
      <c r="AA21" s="85">
        <f>AVERAGE(W21:Z21)</f>
        <v>3</v>
      </c>
      <c r="AB21" s="61" t="s">
        <v>180</v>
      </c>
      <c r="AC21" s="61" t="s">
        <v>9</v>
      </c>
      <c r="AD21" s="82"/>
      <c r="AE21" s="60">
        <f>AVERAGE(R21:Z21)</f>
        <v>3.3333333333333335</v>
      </c>
      <c r="AG21" s="30">
        <v>3</v>
      </c>
      <c r="AH21" s="30">
        <v>10</v>
      </c>
      <c r="AI21" s="30">
        <v>3</v>
      </c>
      <c r="AJ21" s="30">
        <v>3</v>
      </c>
      <c r="AK21" s="57">
        <f>AG21*(AH21+AI21+AJ21)</f>
        <v>48</v>
      </c>
      <c r="AM21" s="59">
        <f>AE21*AK21</f>
        <v>160</v>
      </c>
      <c r="AN21" s="100" t="s">
        <v>218</v>
      </c>
      <c r="AO21" s="67"/>
      <c r="AP21" s="64" t="s">
        <v>218</v>
      </c>
      <c r="AQ21" s="101"/>
      <c r="AR21" s="101"/>
    </row>
    <row r="22" spans="1:44" ht="104.25" customHeight="1">
      <c r="A22" s="131" t="s">
        <v>276</v>
      </c>
      <c r="B22" s="19">
        <v>18</v>
      </c>
      <c r="C22" s="14" t="s">
        <v>258</v>
      </c>
      <c r="D22" s="15" t="s">
        <v>277</v>
      </c>
      <c r="E22" s="89" t="s">
        <v>352</v>
      </c>
      <c r="F22" s="77" t="s">
        <v>13</v>
      </c>
      <c r="G22" s="77"/>
      <c r="H22" s="30">
        <v>3</v>
      </c>
      <c r="I22" s="30">
        <v>4</v>
      </c>
      <c r="J22" s="30"/>
      <c r="K22" s="30">
        <v>4</v>
      </c>
      <c r="L22" s="30">
        <f>SUM(H22:K22)</f>
        <v>11</v>
      </c>
      <c r="M22" s="28">
        <f>H22/$L22</f>
        <v>0.2727272727272727</v>
      </c>
      <c r="N22" s="28">
        <f>I22/$L22</f>
        <v>0.36363636363636365</v>
      </c>
      <c r="O22" s="28">
        <f>J22/$L22</f>
        <v>0</v>
      </c>
      <c r="P22" s="28">
        <f>K22/$L22</f>
        <v>0.36363636363636365</v>
      </c>
      <c r="Q22" s="71">
        <f>(M22+N22)-(O22+P22)</f>
        <v>0.2727272727272727</v>
      </c>
      <c r="R22" s="68">
        <v>3</v>
      </c>
      <c r="T22" s="30" t="s">
        <v>80</v>
      </c>
      <c r="U22" s="30"/>
      <c r="V22" s="30" t="s">
        <v>57</v>
      </c>
      <c r="W22" s="30">
        <v>4</v>
      </c>
      <c r="X22" s="30">
        <v>3</v>
      </c>
      <c r="Y22" s="30"/>
      <c r="Z22" s="30"/>
      <c r="AA22" s="85">
        <f>AVERAGE(W22:Z22)</f>
        <v>3.5</v>
      </c>
      <c r="AB22" s="61" t="s">
        <v>175</v>
      </c>
      <c r="AC22" s="89" t="s">
        <v>342</v>
      </c>
      <c r="AD22" s="82"/>
      <c r="AE22" s="60">
        <f>AVERAGE(R22:Z22)</f>
        <v>3.3333333333333335</v>
      </c>
      <c r="AG22" s="30">
        <v>2</v>
      </c>
      <c r="AH22" s="30">
        <v>30</v>
      </c>
      <c r="AI22" s="30">
        <v>2</v>
      </c>
      <c r="AJ22" s="30">
        <v>3</v>
      </c>
      <c r="AK22" s="57">
        <f>AG22*(AH22+AI22+AJ22)</f>
        <v>70</v>
      </c>
      <c r="AM22" s="59">
        <f>AE22*AK22</f>
        <v>233.33333333333334</v>
      </c>
      <c r="AN22" s="100" t="s">
        <v>219</v>
      </c>
      <c r="AO22" s="67"/>
      <c r="AP22" s="64" t="s">
        <v>219</v>
      </c>
      <c r="AQ22" s="101"/>
      <c r="AR22" s="101"/>
    </row>
    <row r="23" spans="1:44" ht="36">
      <c r="A23" s="132"/>
      <c r="B23" s="19">
        <v>19</v>
      </c>
      <c r="C23" s="14" t="s">
        <v>433</v>
      </c>
      <c r="D23" s="16" t="s">
        <v>278</v>
      </c>
      <c r="E23" s="89" t="s">
        <v>397</v>
      </c>
      <c r="F23" s="77" t="s">
        <v>13</v>
      </c>
      <c r="G23" s="77"/>
      <c r="H23" s="30">
        <v>4</v>
      </c>
      <c r="I23" s="30">
        <v>2</v>
      </c>
      <c r="J23" s="30"/>
      <c r="K23" s="30">
        <v>5</v>
      </c>
      <c r="L23" s="30">
        <f>SUM(H23:K23)</f>
        <v>11</v>
      </c>
      <c r="M23" s="28">
        <f>H23/$L23</f>
        <v>0.36363636363636365</v>
      </c>
      <c r="N23" s="28">
        <f>I23/$L23</f>
        <v>0.18181818181818182</v>
      </c>
      <c r="O23" s="28">
        <f>J23/$L23</f>
        <v>0</v>
      </c>
      <c r="P23" s="28">
        <f>K23/$L23</f>
        <v>0.45454545454545453</v>
      </c>
      <c r="Q23" s="71">
        <f>(M23+N23)-(O23+P23)</f>
        <v>0.09090909090909088</v>
      </c>
      <c r="R23" s="68">
        <v>3</v>
      </c>
      <c r="T23" s="30" t="s">
        <v>95</v>
      </c>
      <c r="U23" s="30"/>
      <c r="V23" s="30" t="s">
        <v>107</v>
      </c>
      <c r="W23" s="30">
        <v>4</v>
      </c>
      <c r="X23" s="30" t="s">
        <v>39</v>
      </c>
      <c r="Y23" s="30"/>
      <c r="Z23" s="30"/>
      <c r="AA23" s="85">
        <f>AVERAGE(W23:Z23)</f>
        <v>4</v>
      </c>
      <c r="AB23" s="61"/>
      <c r="AC23" s="61" t="s">
        <v>343</v>
      </c>
      <c r="AD23" s="82"/>
      <c r="AE23" s="60">
        <f>AVERAGE(R23:Z23)</f>
        <v>3.5</v>
      </c>
      <c r="AG23" s="30">
        <v>1</v>
      </c>
      <c r="AH23" s="30">
        <v>30</v>
      </c>
      <c r="AI23" s="30">
        <v>1</v>
      </c>
      <c r="AJ23" s="30">
        <v>3</v>
      </c>
      <c r="AK23" s="57">
        <f>AG23*(AH23+AI23+AJ23)</f>
        <v>34</v>
      </c>
      <c r="AM23" s="59">
        <f>AE23*AK23</f>
        <v>119</v>
      </c>
      <c r="AN23" s="100" t="s">
        <v>220</v>
      </c>
      <c r="AO23" s="67"/>
      <c r="AP23" s="63" t="s">
        <v>220</v>
      </c>
      <c r="AQ23" s="101"/>
      <c r="AR23" s="101"/>
    </row>
    <row r="24" spans="1:44" ht="60">
      <c r="A24" s="132"/>
      <c r="B24" s="19">
        <v>20</v>
      </c>
      <c r="C24" s="14" t="s">
        <v>434</v>
      </c>
      <c r="D24" s="16" t="s">
        <v>279</v>
      </c>
      <c r="E24" s="89" t="s">
        <v>354</v>
      </c>
      <c r="F24" s="77" t="s">
        <v>13</v>
      </c>
      <c r="G24" s="77"/>
      <c r="H24" s="30">
        <v>5</v>
      </c>
      <c r="I24" s="30">
        <v>2</v>
      </c>
      <c r="J24" s="30"/>
      <c r="K24" s="30">
        <v>4</v>
      </c>
      <c r="L24" s="30">
        <f>SUM(H24:K24)</f>
        <v>11</v>
      </c>
      <c r="M24" s="28">
        <f>H24/$L24</f>
        <v>0.45454545454545453</v>
      </c>
      <c r="N24" s="28">
        <f>I24/$L24</f>
        <v>0.18181818181818182</v>
      </c>
      <c r="O24" s="28">
        <f>J24/$L24</f>
        <v>0</v>
      </c>
      <c r="P24" s="28">
        <f>K24/$L24</f>
        <v>0.36363636363636365</v>
      </c>
      <c r="Q24" s="71">
        <f>(M24+N24)-(O24+P24)</f>
        <v>0.2727272727272727</v>
      </c>
      <c r="R24" s="68">
        <v>3</v>
      </c>
      <c r="T24" s="30" t="s">
        <v>38</v>
      </c>
      <c r="U24" s="30"/>
      <c r="V24" s="30" t="s">
        <v>38</v>
      </c>
      <c r="W24" s="30" t="s">
        <v>39</v>
      </c>
      <c r="X24" s="30" t="s">
        <v>39</v>
      </c>
      <c r="Y24" s="30"/>
      <c r="Z24" s="30"/>
      <c r="AA24" s="85" t="e">
        <f>AVERAGE(W24:Z24)</f>
        <v>#DIV/0!</v>
      </c>
      <c r="AB24" s="61" t="s">
        <v>239</v>
      </c>
      <c r="AC24" s="61" t="s">
        <v>6</v>
      </c>
      <c r="AD24" s="82"/>
      <c r="AE24" s="60">
        <f>AVERAGE(R24:Z24)</f>
        <v>3</v>
      </c>
      <c r="AG24" s="30">
        <v>1</v>
      </c>
      <c r="AH24" s="30">
        <v>30</v>
      </c>
      <c r="AI24" s="30">
        <v>0</v>
      </c>
      <c r="AJ24" s="30">
        <v>3</v>
      </c>
      <c r="AK24" s="57">
        <f>AG24*(AH24+AI24+AJ24)</f>
        <v>33</v>
      </c>
      <c r="AM24" s="59">
        <f>AE24*AK24</f>
        <v>99</v>
      </c>
      <c r="AN24" s="63">
        <f>AM24</f>
        <v>99</v>
      </c>
      <c r="AO24" s="67"/>
      <c r="AP24" s="64">
        <f>AM24*100/$AN$81</f>
        <v>2.242067835762869</v>
      </c>
      <c r="AQ24" s="101">
        <v>2</v>
      </c>
      <c r="AR24" s="101"/>
    </row>
    <row r="25" spans="1:44" ht="135">
      <c r="A25" s="133"/>
      <c r="B25" s="19">
        <v>21</v>
      </c>
      <c r="C25" s="14" t="s">
        <v>480</v>
      </c>
      <c r="D25" s="16" t="s">
        <v>481</v>
      </c>
      <c r="E25" s="89" t="s">
        <v>0</v>
      </c>
      <c r="F25" s="77" t="s">
        <v>13</v>
      </c>
      <c r="G25" s="77"/>
      <c r="H25" s="30">
        <v>2</v>
      </c>
      <c r="I25" s="30">
        <v>6</v>
      </c>
      <c r="J25" s="30"/>
      <c r="K25" s="30">
        <v>3</v>
      </c>
      <c r="L25" s="30">
        <f>SUM(H25:K25)</f>
        <v>11</v>
      </c>
      <c r="M25" s="28">
        <f>H25/$L25</f>
        <v>0.18181818181818182</v>
      </c>
      <c r="N25" s="28">
        <f>I25/$L25</f>
        <v>0.5454545454545454</v>
      </c>
      <c r="O25" s="28">
        <f>J25/$L25</f>
        <v>0</v>
      </c>
      <c r="P25" s="28">
        <f>K25/$L25</f>
        <v>0.2727272727272727</v>
      </c>
      <c r="Q25" s="71">
        <f>(M25+N25)-(O25+P25)</f>
        <v>0.4545454545454546</v>
      </c>
      <c r="R25" s="68">
        <v>3</v>
      </c>
      <c r="T25" s="30" t="s">
        <v>81</v>
      </c>
      <c r="U25" s="30"/>
      <c r="V25" s="30" t="s">
        <v>111</v>
      </c>
      <c r="W25" s="30">
        <v>3</v>
      </c>
      <c r="X25" s="30" t="s">
        <v>39</v>
      </c>
      <c r="Y25" s="30" t="s">
        <v>39</v>
      </c>
      <c r="Z25" s="30"/>
      <c r="AA25" s="85">
        <f>AVERAGE(W25:Z25)</f>
        <v>3</v>
      </c>
      <c r="AB25" s="61" t="s">
        <v>240</v>
      </c>
      <c r="AC25" s="61" t="s">
        <v>6</v>
      </c>
      <c r="AD25" s="82"/>
      <c r="AE25" s="60">
        <f>AVERAGE(R25:Z25)</f>
        <v>3</v>
      </c>
      <c r="AG25" s="30">
        <v>1</v>
      </c>
      <c r="AH25" s="30">
        <v>30</v>
      </c>
      <c r="AI25" s="30">
        <v>2</v>
      </c>
      <c r="AJ25" s="30">
        <v>3</v>
      </c>
      <c r="AK25" s="57">
        <f>AG25*(AH25+AI25+AJ25)</f>
        <v>35</v>
      </c>
      <c r="AM25" s="59">
        <f>AE25*AK25</f>
        <v>105</v>
      </c>
      <c r="AN25" s="63" t="s">
        <v>216</v>
      </c>
      <c r="AO25" s="67"/>
      <c r="AP25" s="64" t="s">
        <v>216</v>
      </c>
      <c r="AQ25" s="101"/>
      <c r="AR25" s="101"/>
    </row>
    <row r="26" spans="1:44" ht="25.5">
      <c r="A26" s="128" t="s">
        <v>320</v>
      </c>
      <c r="B26" s="19">
        <v>22</v>
      </c>
      <c r="C26" s="8" t="s">
        <v>259</v>
      </c>
      <c r="D26" s="17" t="s">
        <v>282</v>
      </c>
      <c r="E26" s="90" t="s">
        <v>355</v>
      </c>
      <c r="F26" s="78"/>
      <c r="G26" s="78"/>
      <c r="H26" s="30">
        <v>3</v>
      </c>
      <c r="I26" s="30"/>
      <c r="J26" s="30"/>
      <c r="K26" s="30">
        <v>8</v>
      </c>
      <c r="L26" s="30">
        <f>SUM(H26:K26)</f>
        <v>11</v>
      </c>
      <c r="M26" s="28">
        <f>H26/$L26</f>
        <v>0.2727272727272727</v>
      </c>
      <c r="N26" s="28">
        <f>I26/$L26</f>
        <v>0</v>
      </c>
      <c r="O26" s="28">
        <f>J26/$L26</f>
        <v>0</v>
      </c>
      <c r="P26" s="28">
        <f>K26/$L26</f>
        <v>0.7272727272727273</v>
      </c>
      <c r="Q26" s="71">
        <f>(M26+N26)-(O26+P26)</f>
        <v>-0.4545454545454546</v>
      </c>
      <c r="R26" s="68">
        <v>2</v>
      </c>
      <c r="T26" s="30"/>
      <c r="U26" s="30"/>
      <c r="V26" s="30" t="s">
        <v>373</v>
      </c>
      <c r="W26" s="30"/>
      <c r="X26" s="30"/>
      <c r="Y26" s="30"/>
      <c r="Z26" s="30"/>
      <c r="AA26" s="85" t="e">
        <f>AVERAGE(W26:Z26)</f>
        <v>#DIV/0!</v>
      </c>
      <c r="AB26" s="61"/>
      <c r="AC26" s="61" t="s">
        <v>6</v>
      </c>
      <c r="AD26" s="82"/>
      <c r="AE26" s="60">
        <f>AVERAGE(R26:Z26)</f>
        <v>2</v>
      </c>
      <c r="AG26" s="30">
        <v>2</v>
      </c>
      <c r="AH26" s="30">
        <v>10</v>
      </c>
      <c r="AI26" s="30">
        <v>1</v>
      </c>
      <c r="AJ26" s="30">
        <v>2</v>
      </c>
      <c r="AK26" s="57">
        <f>AG26*(AH26+AI26+AJ26)</f>
        <v>26</v>
      </c>
      <c r="AM26" s="59">
        <f>AE26*AK26</f>
        <v>52</v>
      </c>
      <c r="AN26" s="63">
        <f>AM26</f>
        <v>52</v>
      </c>
      <c r="AO26" s="67"/>
      <c r="AP26" s="64">
        <f>AM26*100/$AN$81</f>
        <v>1.1776517925219112</v>
      </c>
      <c r="AQ26" s="101">
        <v>1</v>
      </c>
      <c r="AR26" s="101">
        <v>1</v>
      </c>
    </row>
    <row r="27" spans="1:44" ht="25.5">
      <c r="A27" s="129"/>
      <c r="B27" s="19">
        <v>23</v>
      </c>
      <c r="C27" s="8" t="s">
        <v>435</v>
      </c>
      <c r="D27" s="18" t="s">
        <v>283</v>
      </c>
      <c r="E27" s="90" t="s">
        <v>356</v>
      </c>
      <c r="F27" s="78"/>
      <c r="G27" s="78"/>
      <c r="H27" s="30">
        <v>3</v>
      </c>
      <c r="I27" s="30"/>
      <c r="J27" s="30"/>
      <c r="K27" s="30">
        <v>8</v>
      </c>
      <c r="L27" s="30">
        <f>SUM(H27:K27)</f>
        <v>11</v>
      </c>
      <c r="M27" s="28">
        <f>H27/$L27</f>
        <v>0.2727272727272727</v>
      </c>
      <c r="N27" s="28">
        <f>I27/$L27</f>
        <v>0</v>
      </c>
      <c r="O27" s="28">
        <f>J27/$L27</f>
        <v>0</v>
      </c>
      <c r="P27" s="28">
        <f>K27/$L27</f>
        <v>0.7272727272727273</v>
      </c>
      <c r="Q27" s="71">
        <f>(M27+N27)-(O27+P27)</f>
        <v>-0.4545454545454546</v>
      </c>
      <c r="R27" s="68">
        <v>2</v>
      </c>
      <c r="T27" s="30"/>
      <c r="U27" s="30"/>
      <c r="V27" s="30" t="s">
        <v>373</v>
      </c>
      <c r="W27" s="30"/>
      <c r="X27" s="30"/>
      <c r="Y27" s="30"/>
      <c r="Z27" s="30"/>
      <c r="AA27" s="85" t="e">
        <f>AVERAGE(W27:Z27)</f>
        <v>#DIV/0!</v>
      </c>
      <c r="AB27" s="61"/>
      <c r="AC27" s="61" t="s">
        <v>6</v>
      </c>
      <c r="AD27" s="82"/>
      <c r="AE27" s="60">
        <f>AVERAGE(R27:Z27)</f>
        <v>2</v>
      </c>
      <c r="AG27" s="30">
        <v>2</v>
      </c>
      <c r="AH27" s="30">
        <v>10</v>
      </c>
      <c r="AI27" s="30">
        <v>1</v>
      </c>
      <c r="AJ27" s="30">
        <v>2</v>
      </c>
      <c r="AK27" s="57">
        <f>AG27*(AH27+AI27+AJ27)</f>
        <v>26</v>
      </c>
      <c r="AM27" s="59">
        <f>AE27*AK27</f>
        <v>52</v>
      </c>
      <c r="AN27" s="63">
        <f>AM27</f>
        <v>52</v>
      </c>
      <c r="AO27" s="67"/>
      <c r="AP27" s="64">
        <f>AM27*100/$AN$81</f>
        <v>1.1776517925219112</v>
      </c>
      <c r="AQ27" s="101">
        <v>1</v>
      </c>
      <c r="AR27" s="101">
        <v>1</v>
      </c>
    </row>
    <row r="28" spans="1:44" ht="36">
      <c r="A28" s="129"/>
      <c r="B28" s="19">
        <v>24</v>
      </c>
      <c r="C28" s="8" t="s">
        <v>436</v>
      </c>
      <c r="D28" s="18" t="s">
        <v>284</v>
      </c>
      <c r="E28" s="90" t="s">
        <v>358</v>
      </c>
      <c r="F28" s="78"/>
      <c r="G28" s="78"/>
      <c r="H28" s="30">
        <v>1</v>
      </c>
      <c r="I28" s="30">
        <v>2</v>
      </c>
      <c r="J28" s="30">
        <v>1</v>
      </c>
      <c r="K28" s="30">
        <v>7</v>
      </c>
      <c r="L28" s="30">
        <f>SUM(H28:K28)</f>
        <v>11</v>
      </c>
      <c r="M28" s="28">
        <f>H28/$L28</f>
        <v>0.09090909090909091</v>
      </c>
      <c r="N28" s="28">
        <f>I28/$L28</f>
        <v>0.18181818181818182</v>
      </c>
      <c r="O28" s="28">
        <f>J28/$L28</f>
        <v>0.09090909090909091</v>
      </c>
      <c r="P28" s="28">
        <f>K28/$L28</f>
        <v>0.6363636363636364</v>
      </c>
      <c r="Q28" s="71">
        <f>(M28+N28)-(O28+P28)</f>
        <v>-0.4545454545454546</v>
      </c>
      <c r="R28" s="68">
        <v>2</v>
      </c>
      <c r="T28" s="30" t="s">
        <v>31</v>
      </c>
      <c r="U28" s="30" t="s">
        <v>29</v>
      </c>
      <c r="V28" s="30" t="s">
        <v>33</v>
      </c>
      <c r="W28" s="30">
        <v>1</v>
      </c>
      <c r="X28" s="30"/>
      <c r="Y28" s="30"/>
      <c r="Z28" s="30"/>
      <c r="AA28" s="85">
        <f>AVERAGE(W28:Z28)</f>
        <v>1</v>
      </c>
      <c r="AB28" s="61" t="s">
        <v>193</v>
      </c>
      <c r="AC28" s="61" t="s">
        <v>6</v>
      </c>
      <c r="AD28" s="82"/>
      <c r="AE28" s="60">
        <f>AVERAGE(R28:Z28)</f>
        <v>1.5</v>
      </c>
      <c r="AG28" s="30">
        <v>2</v>
      </c>
      <c r="AH28" s="30">
        <v>10</v>
      </c>
      <c r="AI28" s="30">
        <v>0</v>
      </c>
      <c r="AJ28" s="30">
        <v>2</v>
      </c>
      <c r="AK28" s="57">
        <f>AG28*(AH28+AI28+AJ28)</f>
        <v>24</v>
      </c>
      <c r="AM28" s="59">
        <f>AE28*AK28</f>
        <v>36</v>
      </c>
      <c r="AN28" s="63">
        <f>AM28</f>
        <v>36</v>
      </c>
      <c r="AO28" s="67"/>
      <c r="AP28" s="64">
        <f>AM28*100/$AN$81</f>
        <v>0.8152973948228616</v>
      </c>
      <c r="AQ28" s="101">
        <v>0.5</v>
      </c>
      <c r="AR28" s="101">
        <v>0.5</v>
      </c>
    </row>
    <row r="29" spans="1:44" ht="36">
      <c r="A29" s="129"/>
      <c r="B29" s="19">
        <v>25</v>
      </c>
      <c r="C29" s="8" t="s">
        <v>437</v>
      </c>
      <c r="D29" s="17" t="s">
        <v>285</v>
      </c>
      <c r="E29" s="90" t="s">
        <v>3</v>
      </c>
      <c r="F29" s="78"/>
      <c r="G29" s="78"/>
      <c r="H29" s="30"/>
      <c r="I29" s="30">
        <v>1</v>
      </c>
      <c r="J29" s="30"/>
      <c r="K29" s="30">
        <v>10</v>
      </c>
      <c r="L29" s="30">
        <f>SUM(H29:K29)</f>
        <v>11</v>
      </c>
      <c r="M29" s="28">
        <f>H29/$L29</f>
        <v>0</v>
      </c>
      <c r="N29" s="28">
        <f>I29/$L29</f>
        <v>0.09090909090909091</v>
      </c>
      <c r="O29" s="28">
        <f>J29/$L29</f>
        <v>0</v>
      </c>
      <c r="P29" s="28">
        <f>K29/$L29</f>
        <v>0.9090909090909091</v>
      </c>
      <c r="Q29" s="71">
        <f>(M29+N29)-(O29+P29)</f>
        <v>-0.8181818181818181</v>
      </c>
      <c r="R29" s="68">
        <v>1</v>
      </c>
      <c r="T29" s="30" t="s">
        <v>37</v>
      </c>
      <c r="U29" s="30"/>
      <c r="V29" s="30" t="s">
        <v>37</v>
      </c>
      <c r="W29" s="30">
        <v>4</v>
      </c>
      <c r="X29" s="30"/>
      <c r="Y29" s="30"/>
      <c r="Z29" s="30"/>
      <c r="AA29" s="85">
        <f>AVERAGE(W29:Z29)</f>
        <v>4</v>
      </c>
      <c r="AB29" s="61"/>
      <c r="AC29" s="61" t="s">
        <v>6</v>
      </c>
      <c r="AD29" s="82"/>
      <c r="AE29" s="60">
        <f>AVERAGE(R29:Z29)</f>
        <v>2.5</v>
      </c>
      <c r="AG29" s="30">
        <v>2</v>
      </c>
      <c r="AH29" s="30">
        <v>10</v>
      </c>
      <c r="AI29" s="30">
        <v>0</v>
      </c>
      <c r="AJ29" s="30">
        <v>2</v>
      </c>
      <c r="AK29" s="57">
        <f>AG29*(AH29+AI29+AJ29)</f>
        <v>24</v>
      </c>
      <c r="AM29" s="59">
        <f>AE29*AK29</f>
        <v>60</v>
      </c>
      <c r="AN29" s="63">
        <f>AM29</f>
        <v>60</v>
      </c>
      <c r="AO29" s="67"/>
      <c r="AP29" s="64">
        <f>AM29*100/$AN$81</f>
        <v>1.358828991371436</v>
      </c>
      <c r="AQ29" s="101">
        <v>1.5</v>
      </c>
      <c r="AR29" s="101">
        <v>1.5</v>
      </c>
    </row>
    <row r="30" spans="1:44" ht="48">
      <c r="A30" s="129"/>
      <c r="B30" s="19">
        <v>26</v>
      </c>
      <c r="C30" s="8" t="s">
        <v>438</v>
      </c>
      <c r="D30" s="18" t="s">
        <v>286</v>
      </c>
      <c r="E30" s="90" t="s">
        <v>398</v>
      </c>
      <c r="F30" s="78"/>
      <c r="G30" s="78"/>
      <c r="H30" s="30">
        <v>3</v>
      </c>
      <c r="I30" s="30">
        <v>1</v>
      </c>
      <c r="J30" s="30"/>
      <c r="K30" s="30">
        <v>7</v>
      </c>
      <c r="L30" s="30">
        <f>SUM(H30:K30)</f>
        <v>11</v>
      </c>
      <c r="M30" s="28">
        <f>H30/$L30</f>
        <v>0.2727272727272727</v>
      </c>
      <c r="N30" s="28">
        <f>I30/$L30</f>
        <v>0.09090909090909091</v>
      </c>
      <c r="O30" s="28">
        <f>J30/$L30</f>
        <v>0</v>
      </c>
      <c r="P30" s="28">
        <f>K30/$L30</f>
        <v>0.6363636363636364</v>
      </c>
      <c r="Q30" s="71">
        <f>(M30+N30)-(O30+P30)</f>
        <v>-0.2727272727272727</v>
      </c>
      <c r="R30" s="68">
        <v>2</v>
      </c>
      <c r="T30" s="30" t="s">
        <v>29</v>
      </c>
      <c r="U30" s="30"/>
      <c r="V30" s="68" t="s">
        <v>373</v>
      </c>
      <c r="W30" s="30"/>
      <c r="X30" s="30"/>
      <c r="Y30" s="30"/>
      <c r="Z30" s="30"/>
      <c r="AA30" s="85" t="e">
        <f>AVERAGE(W30:Z30)</f>
        <v>#DIV/0!</v>
      </c>
      <c r="AB30" s="61"/>
      <c r="AC30" s="61" t="s">
        <v>6</v>
      </c>
      <c r="AD30" s="82"/>
      <c r="AE30" s="60">
        <f>AVERAGE(R30:Z30)</f>
        <v>2</v>
      </c>
      <c r="AG30" s="30">
        <v>2</v>
      </c>
      <c r="AH30" s="30">
        <v>10</v>
      </c>
      <c r="AI30" s="30">
        <v>1</v>
      </c>
      <c r="AJ30" s="30">
        <v>2</v>
      </c>
      <c r="AK30" s="57">
        <f>AG30*(AH30+AI30+AJ30)</f>
        <v>26</v>
      </c>
      <c r="AM30" s="59">
        <f>AE30*AK30</f>
        <v>52</v>
      </c>
      <c r="AN30" s="63">
        <f>AM30</f>
        <v>52</v>
      </c>
      <c r="AO30" s="67"/>
      <c r="AP30" s="64">
        <f>AM30*100/$AN$81</f>
        <v>1.1776517925219112</v>
      </c>
      <c r="AQ30" s="101">
        <v>1</v>
      </c>
      <c r="AR30" s="101">
        <v>1</v>
      </c>
    </row>
    <row r="31" spans="1:44" ht="25.5">
      <c r="A31" s="129"/>
      <c r="B31" s="19">
        <v>27</v>
      </c>
      <c r="C31" s="8" t="s">
        <v>439</v>
      </c>
      <c r="D31" s="18" t="s">
        <v>19</v>
      </c>
      <c r="E31" s="90" t="s">
        <v>20</v>
      </c>
      <c r="F31" s="78"/>
      <c r="G31" s="78"/>
      <c r="H31" s="30">
        <v>3</v>
      </c>
      <c r="I31" s="30"/>
      <c r="J31" s="30"/>
      <c r="K31" s="30">
        <v>8</v>
      </c>
      <c r="L31" s="30">
        <f>SUM(H31:K31)</f>
        <v>11</v>
      </c>
      <c r="M31" s="28">
        <f>H31/$L31</f>
        <v>0.2727272727272727</v>
      </c>
      <c r="N31" s="28">
        <f>I31/$L31</f>
        <v>0</v>
      </c>
      <c r="O31" s="28">
        <f>J31/$L31</f>
        <v>0</v>
      </c>
      <c r="P31" s="28">
        <f>K31/$L31</f>
        <v>0.7272727272727273</v>
      </c>
      <c r="Q31" s="71">
        <f>(M31+N31)-(O31+P31)</f>
        <v>-0.4545454545454546</v>
      </c>
      <c r="R31" s="68">
        <v>2</v>
      </c>
      <c r="T31" s="30"/>
      <c r="U31" s="30"/>
      <c r="V31" s="30" t="s">
        <v>373</v>
      </c>
      <c r="W31" s="30"/>
      <c r="X31" s="30"/>
      <c r="Y31" s="30"/>
      <c r="Z31" s="30"/>
      <c r="AA31" s="85" t="e">
        <f>AVERAGE(W31:Z31)</f>
        <v>#DIV/0!</v>
      </c>
      <c r="AB31" s="61"/>
      <c r="AC31" s="61" t="s">
        <v>6</v>
      </c>
      <c r="AD31" s="82"/>
      <c r="AE31" s="60">
        <f>AVERAGE(R31:Z31)</f>
        <v>2</v>
      </c>
      <c r="AG31" s="30">
        <v>2</v>
      </c>
      <c r="AH31" s="30">
        <v>10</v>
      </c>
      <c r="AI31" s="30">
        <v>1</v>
      </c>
      <c r="AJ31" s="30">
        <v>2</v>
      </c>
      <c r="AK31" s="57">
        <f>AG31*(AH31+AI31+AJ31)</f>
        <v>26</v>
      </c>
      <c r="AM31" s="59">
        <f>AE31*AK31</f>
        <v>52</v>
      </c>
      <c r="AN31" s="63">
        <f>AM31</f>
        <v>52</v>
      </c>
      <c r="AO31" s="67"/>
      <c r="AP31" s="64">
        <f>AM31*100/$AN$81</f>
        <v>1.1776517925219112</v>
      </c>
      <c r="AQ31" s="101">
        <v>1</v>
      </c>
      <c r="AR31" s="101">
        <v>1</v>
      </c>
    </row>
    <row r="32" spans="1:44" ht="48">
      <c r="A32" s="129"/>
      <c r="B32" s="19">
        <v>28</v>
      </c>
      <c r="C32" s="8" t="s">
        <v>440</v>
      </c>
      <c r="D32" s="18" t="s">
        <v>287</v>
      </c>
      <c r="E32" s="90" t="s">
        <v>359</v>
      </c>
      <c r="F32" s="78"/>
      <c r="G32" s="78"/>
      <c r="H32" s="30"/>
      <c r="I32" s="30">
        <v>1</v>
      </c>
      <c r="J32" s="30"/>
      <c r="K32" s="30">
        <v>10</v>
      </c>
      <c r="L32" s="30">
        <f>SUM(H32:K32)</f>
        <v>11</v>
      </c>
      <c r="M32" s="28">
        <f>H32/$L32</f>
        <v>0</v>
      </c>
      <c r="N32" s="28">
        <f>I32/$L32</f>
        <v>0.09090909090909091</v>
      </c>
      <c r="O32" s="28">
        <f>J32/$L32</f>
        <v>0</v>
      </c>
      <c r="P32" s="28">
        <f>K32/$L32</f>
        <v>0.9090909090909091</v>
      </c>
      <c r="Q32" s="71">
        <f>(M32+N32)-(O32+P32)</f>
        <v>-0.8181818181818181</v>
      </c>
      <c r="R32" s="68">
        <v>1</v>
      </c>
      <c r="T32" s="30"/>
      <c r="U32" s="30"/>
      <c r="V32" s="30" t="s">
        <v>373</v>
      </c>
      <c r="W32" s="30"/>
      <c r="X32" s="30"/>
      <c r="Y32" s="30"/>
      <c r="Z32" s="30"/>
      <c r="AA32" s="85" t="e">
        <f>AVERAGE(W32:Z32)</f>
        <v>#DIV/0!</v>
      </c>
      <c r="AB32" s="61"/>
      <c r="AC32" s="90" t="s">
        <v>10</v>
      </c>
      <c r="AD32" s="82"/>
      <c r="AE32" s="60">
        <f>AVERAGE(R32:Z32)</f>
        <v>1</v>
      </c>
      <c r="AG32" s="30">
        <v>3</v>
      </c>
      <c r="AH32" s="30">
        <v>10</v>
      </c>
      <c r="AI32" s="30">
        <v>0</v>
      </c>
      <c r="AJ32" s="30">
        <v>2</v>
      </c>
      <c r="AK32" s="57">
        <f>AG32*(AH32+AI32+AJ32)</f>
        <v>36</v>
      </c>
      <c r="AM32" s="59">
        <f>AE32*AK32</f>
        <v>36</v>
      </c>
      <c r="AN32" s="63">
        <f>AM32</f>
        <v>36</v>
      </c>
      <c r="AO32" s="67"/>
      <c r="AP32" s="64">
        <f>AM32*100/$AN$81</f>
        <v>0.8152973948228616</v>
      </c>
      <c r="AQ32" s="101">
        <v>0.5</v>
      </c>
      <c r="AR32" s="101">
        <v>0.5</v>
      </c>
    </row>
    <row r="33" spans="1:44" ht="41.25" customHeight="1">
      <c r="A33" s="129"/>
      <c r="B33" s="19">
        <v>29</v>
      </c>
      <c r="C33" s="8" t="s">
        <v>441</v>
      </c>
      <c r="D33" s="18" t="s">
        <v>360</v>
      </c>
      <c r="E33" s="90" t="s">
        <v>23</v>
      </c>
      <c r="F33" s="78"/>
      <c r="G33" s="78"/>
      <c r="H33" s="30"/>
      <c r="I33" s="30">
        <v>1</v>
      </c>
      <c r="J33" s="30"/>
      <c r="K33" s="30">
        <v>10</v>
      </c>
      <c r="L33" s="30">
        <f>SUM(H33:K33)</f>
        <v>11</v>
      </c>
      <c r="M33" s="28">
        <f>H33/$L33</f>
        <v>0</v>
      </c>
      <c r="N33" s="28">
        <f>I33/$L33</f>
        <v>0.09090909090909091</v>
      </c>
      <c r="O33" s="28">
        <f>J33/$L33</f>
        <v>0</v>
      </c>
      <c r="P33" s="28">
        <f>K33/$L33</f>
        <v>0.9090909090909091</v>
      </c>
      <c r="Q33" s="71">
        <f>(M33+N33)-(O33+P33)</f>
        <v>-0.8181818181818181</v>
      </c>
      <c r="R33" s="68">
        <v>1</v>
      </c>
      <c r="T33" s="30" t="s">
        <v>37</v>
      </c>
      <c r="U33" s="30"/>
      <c r="V33" s="30" t="s">
        <v>37</v>
      </c>
      <c r="W33" s="30">
        <v>1</v>
      </c>
      <c r="X33" s="30"/>
      <c r="Y33" s="30"/>
      <c r="Z33" s="30"/>
      <c r="AA33" s="85">
        <f>AVERAGE(W33:Z33)</f>
        <v>1</v>
      </c>
      <c r="AB33" s="61" t="s">
        <v>241</v>
      </c>
      <c r="AC33" s="61" t="s">
        <v>6</v>
      </c>
      <c r="AD33" s="82"/>
      <c r="AE33" s="60">
        <f>AVERAGE(R33:Z33)</f>
        <v>1</v>
      </c>
      <c r="AG33" s="30">
        <v>3</v>
      </c>
      <c r="AH33" s="30">
        <v>10</v>
      </c>
      <c r="AI33" s="30">
        <v>0</v>
      </c>
      <c r="AJ33" s="30">
        <v>2</v>
      </c>
      <c r="AK33" s="57">
        <f>AG33*(AH33+AI33+AJ33)</f>
        <v>36</v>
      </c>
      <c r="AM33" s="59">
        <f>AE33*AK33</f>
        <v>36</v>
      </c>
      <c r="AN33" s="63">
        <f>AM33</f>
        <v>36</v>
      </c>
      <c r="AO33" s="67"/>
      <c r="AP33" s="64">
        <f>AM33*100/$AN$81</f>
        <v>0.8152973948228616</v>
      </c>
      <c r="AQ33" s="101">
        <v>0.5</v>
      </c>
      <c r="AR33" s="101">
        <v>0.5</v>
      </c>
    </row>
    <row r="34" spans="1:44" ht="48">
      <c r="A34" s="129"/>
      <c r="B34" s="19">
        <v>30</v>
      </c>
      <c r="C34" s="8" t="s">
        <v>442</v>
      </c>
      <c r="D34" s="18" t="s">
        <v>21</v>
      </c>
      <c r="E34" s="90" t="s">
        <v>11</v>
      </c>
      <c r="F34" s="78"/>
      <c r="G34" s="78"/>
      <c r="H34" s="30">
        <v>1</v>
      </c>
      <c r="I34" s="30">
        <v>1</v>
      </c>
      <c r="J34" s="30"/>
      <c r="K34" s="30">
        <v>9</v>
      </c>
      <c r="L34" s="30">
        <f>SUM(H34:K34)</f>
        <v>11</v>
      </c>
      <c r="M34" s="28">
        <f>H34/$L34</f>
        <v>0.09090909090909091</v>
      </c>
      <c r="N34" s="28">
        <f>I34/$L34</f>
        <v>0.09090909090909091</v>
      </c>
      <c r="O34" s="28">
        <f>J34/$L34</f>
        <v>0</v>
      </c>
      <c r="P34" s="28">
        <f>K34/$L34</f>
        <v>0.8181818181818182</v>
      </c>
      <c r="Q34" s="71">
        <f>(M34+N34)-(O34+P34)</f>
        <v>-0.6363636363636365</v>
      </c>
      <c r="R34" s="68">
        <v>1</v>
      </c>
      <c r="T34" s="30" t="s">
        <v>37</v>
      </c>
      <c r="U34" s="30"/>
      <c r="V34" s="30" t="s">
        <v>37</v>
      </c>
      <c r="W34" s="30">
        <v>1</v>
      </c>
      <c r="X34" s="30"/>
      <c r="Y34" s="30"/>
      <c r="Z34" s="30"/>
      <c r="AA34" s="85">
        <f>AVERAGE(W34:Z34)</f>
        <v>1</v>
      </c>
      <c r="AB34" s="61" t="s">
        <v>242</v>
      </c>
      <c r="AC34" s="61" t="s">
        <v>6</v>
      </c>
      <c r="AD34" s="82"/>
      <c r="AE34" s="60">
        <f>AVERAGE(R34:Z34)</f>
        <v>1</v>
      </c>
      <c r="AG34" s="30">
        <v>3</v>
      </c>
      <c r="AH34" s="30">
        <v>10</v>
      </c>
      <c r="AI34" s="30">
        <v>0</v>
      </c>
      <c r="AJ34" s="30">
        <v>2</v>
      </c>
      <c r="AK34" s="57">
        <f>AG34*(AH34+AI34+AJ34)</f>
        <v>36</v>
      </c>
      <c r="AM34" s="59">
        <f>AE34*AK34</f>
        <v>36</v>
      </c>
      <c r="AN34" s="63">
        <f>AM34</f>
        <v>36</v>
      </c>
      <c r="AO34" s="67"/>
      <c r="AP34" s="64">
        <f>AM34*100/$AN$81</f>
        <v>0.8152973948228616</v>
      </c>
      <c r="AQ34" s="101">
        <v>0.5</v>
      </c>
      <c r="AR34" s="101">
        <v>0.5</v>
      </c>
    </row>
    <row r="35" spans="1:44" ht="48">
      <c r="A35" s="130"/>
      <c r="B35" s="19">
        <v>31</v>
      </c>
      <c r="C35" s="8" t="s">
        <v>22</v>
      </c>
      <c r="D35" s="18" t="s">
        <v>361</v>
      </c>
      <c r="E35" s="90" t="s">
        <v>362</v>
      </c>
      <c r="F35" s="78"/>
      <c r="G35" s="78"/>
      <c r="H35" s="30"/>
      <c r="I35" s="30">
        <v>1</v>
      </c>
      <c r="J35" s="30"/>
      <c r="K35" s="30">
        <v>10</v>
      </c>
      <c r="L35" s="30">
        <f>SUM(H35:K35)</f>
        <v>11</v>
      </c>
      <c r="M35" s="28">
        <f>H35/$L35</f>
        <v>0</v>
      </c>
      <c r="N35" s="28">
        <f>I35/$L35</f>
        <v>0.09090909090909091</v>
      </c>
      <c r="O35" s="28">
        <f>J35/$L35</f>
        <v>0</v>
      </c>
      <c r="P35" s="28">
        <f>K35/$L35</f>
        <v>0.9090909090909091</v>
      </c>
      <c r="Q35" s="71">
        <f>(M35+N35)-(O35+P35)</f>
        <v>-0.8181818181818181</v>
      </c>
      <c r="R35" s="68">
        <v>1</v>
      </c>
      <c r="T35" s="30" t="s">
        <v>37</v>
      </c>
      <c r="U35" s="30"/>
      <c r="V35" s="30" t="s">
        <v>37</v>
      </c>
      <c r="W35" s="30" t="s">
        <v>39</v>
      </c>
      <c r="X35" s="30"/>
      <c r="Y35" s="30"/>
      <c r="Z35" s="30"/>
      <c r="AA35" s="85" t="e">
        <f>AVERAGE(W35:Z35)</f>
        <v>#DIV/0!</v>
      </c>
      <c r="AB35" s="61"/>
      <c r="AC35" s="61" t="s">
        <v>6</v>
      </c>
      <c r="AD35" s="82"/>
      <c r="AE35" s="60">
        <f>AVERAGE(R35:Z35)</f>
        <v>1</v>
      </c>
      <c r="AG35" s="30">
        <v>2</v>
      </c>
      <c r="AH35" s="30">
        <v>10</v>
      </c>
      <c r="AI35" s="30">
        <v>0</v>
      </c>
      <c r="AJ35" s="30">
        <v>2</v>
      </c>
      <c r="AK35" s="57">
        <f>AG35*(AH35+AI35+AJ35)</f>
        <v>24</v>
      </c>
      <c r="AM35" s="59">
        <f>AE35*AK35</f>
        <v>24</v>
      </c>
      <c r="AN35" s="63">
        <f>AM35</f>
        <v>24</v>
      </c>
      <c r="AO35" s="67"/>
      <c r="AP35" s="64">
        <f>AM35*100/$AN$81</f>
        <v>0.5435315965485744</v>
      </c>
      <c r="AQ35" s="101">
        <v>0.5</v>
      </c>
      <c r="AR35" s="101">
        <v>0.5</v>
      </c>
    </row>
    <row r="36" spans="1:44" ht="60">
      <c r="A36" s="125" t="s">
        <v>321</v>
      </c>
      <c r="B36" s="19">
        <v>32</v>
      </c>
      <c r="C36" s="9" t="s">
        <v>260</v>
      </c>
      <c r="D36" s="9" t="s">
        <v>288</v>
      </c>
      <c r="E36" s="91" t="s">
        <v>1</v>
      </c>
      <c r="F36" s="77"/>
      <c r="G36" s="77"/>
      <c r="H36" s="30">
        <v>6</v>
      </c>
      <c r="I36" s="30">
        <v>2</v>
      </c>
      <c r="J36" s="30"/>
      <c r="K36" s="30">
        <v>3</v>
      </c>
      <c r="L36" s="30">
        <f>SUM(H36:K36)</f>
        <v>11</v>
      </c>
      <c r="M36" s="28">
        <f>H36/$L36</f>
        <v>0.5454545454545454</v>
      </c>
      <c r="N36" s="28">
        <f>I36/$L36</f>
        <v>0.18181818181818182</v>
      </c>
      <c r="O36" s="28">
        <f>J36/$L36</f>
        <v>0</v>
      </c>
      <c r="P36" s="28">
        <f>K36/$L36</f>
        <v>0.2727272727272727</v>
      </c>
      <c r="Q36" s="71">
        <f>(M36+N36)-(O36+P36)</f>
        <v>0.4545454545454546</v>
      </c>
      <c r="R36" s="68">
        <v>3</v>
      </c>
      <c r="T36" s="30" t="s">
        <v>68</v>
      </c>
      <c r="U36" s="30"/>
      <c r="V36" s="30" t="s">
        <v>68</v>
      </c>
      <c r="W36" s="30">
        <v>2</v>
      </c>
      <c r="X36" s="30">
        <v>3</v>
      </c>
      <c r="Y36" s="30"/>
      <c r="Z36" s="30"/>
      <c r="AA36" s="85">
        <f>AVERAGE(W36:Z36)</f>
        <v>2.5</v>
      </c>
      <c r="AB36" s="61" t="s">
        <v>181</v>
      </c>
      <c r="AC36" s="61" t="s">
        <v>6</v>
      </c>
      <c r="AD36" s="82"/>
      <c r="AE36" s="60">
        <f>AVERAGE(R36:Z36)</f>
        <v>2.6666666666666665</v>
      </c>
      <c r="AG36" s="30">
        <v>2</v>
      </c>
      <c r="AH36" s="30">
        <v>15</v>
      </c>
      <c r="AI36" s="30">
        <v>2</v>
      </c>
      <c r="AJ36" s="30">
        <v>2</v>
      </c>
      <c r="AK36" s="57">
        <f>AG36*(AH36+AI36+AJ36)</f>
        <v>38</v>
      </c>
      <c r="AM36" s="59">
        <f>AE36*AK36</f>
        <v>101.33333333333333</v>
      </c>
      <c r="AN36" s="63">
        <f>AM36</f>
        <v>101.33333333333333</v>
      </c>
      <c r="AO36" s="67"/>
      <c r="AP36" s="64">
        <f>AM36*100/$AN$81</f>
        <v>2.294911185427314</v>
      </c>
      <c r="AQ36" s="101">
        <v>2.5</v>
      </c>
      <c r="AR36" s="101">
        <v>2.5</v>
      </c>
    </row>
    <row r="37" spans="1:44" ht="135">
      <c r="A37" s="111"/>
      <c r="B37" s="19">
        <v>33</v>
      </c>
      <c r="C37" s="9" t="s">
        <v>443</v>
      </c>
      <c r="D37" s="2" t="s">
        <v>364</v>
      </c>
      <c r="E37" s="91" t="s">
        <v>4</v>
      </c>
      <c r="F37" s="77"/>
      <c r="G37" s="77"/>
      <c r="H37" s="30">
        <v>1</v>
      </c>
      <c r="I37" s="30">
        <v>4</v>
      </c>
      <c r="J37" s="30">
        <v>5</v>
      </c>
      <c r="K37" s="30">
        <v>1</v>
      </c>
      <c r="L37" s="30">
        <f>SUM(H37:K37)</f>
        <v>11</v>
      </c>
      <c r="M37" s="28">
        <f>H37/$L37</f>
        <v>0.09090909090909091</v>
      </c>
      <c r="N37" s="28">
        <f>I37/$L37</f>
        <v>0.36363636363636365</v>
      </c>
      <c r="O37" s="28">
        <f>J37/$L37</f>
        <v>0.45454545454545453</v>
      </c>
      <c r="P37" s="28">
        <f>K37/$L37</f>
        <v>0.09090909090909091</v>
      </c>
      <c r="Q37" s="71">
        <f>(M37+N37)-(O37+P37)</f>
        <v>-0.09090909090909083</v>
      </c>
      <c r="R37" s="68">
        <v>2</v>
      </c>
      <c r="T37" s="30" t="s">
        <v>96</v>
      </c>
      <c r="U37" s="30" t="s">
        <v>69</v>
      </c>
      <c r="V37" s="30" t="s">
        <v>243</v>
      </c>
      <c r="W37" s="30">
        <v>4</v>
      </c>
      <c r="X37" s="30">
        <v>2</v>
      </c>
      <c r="Y37" s="30">
        <v>4</v>
      </c>
      <c r="Z37" s="30">
        <v>2</v>
      </c>
      <c r="AA37" s="85">
        <f>AVERAGE(W37:Z37)</f>
        <v>3</v>
      </c>
      <c r="AB37" s="61" t="s">
        <v>244</v>
      </c>
      <c r="AC37" s="61" t="s">
        <v>17</v>
      </c>
      <c r="AD37" s="82"/>
      <c r="AE37" s="60">
        <f>AVERAGE(R37:Z37)</f>
        <v>2.8</v>
      </c>
      <c r="AG37" s="30">
        <v>2</v>
      </c>
      <c r="AH37" s="30">
        <v>15</v>
      </c>
      <c r="AI37" s="30">
        <v>3</v>
      </c>
      <c r="AJ37" s="30">
        <v>2</v>
      </c>
      <c r="AK37" s="57">
        <f>AG37*(AH37+AI37+AJ37)</f>
        <v>40</v>
      </c>
      <c r="AM37" s="59">
        <f>AE37*AK37</f>
        <v>112</v>
      </c>
      <c r="AN37" s="63">
        <f>AM37</f>
        <v>112</v>
      </c>
      <c r="AO37" s="67"/>
      <c r="AP37" s="64">
        <f>AM37*100/$AN$81</f>
        <v>2.536480783893347</v>
      </c>
      <c r="AQ37" s="101">
        <v>2.5</v>
      </c>
      <c r="AR37" s="101">
        <v>2.5</v>
      </c>
    </row>
    <row r="38" spans="1:44" ht="105">
      <c r="A38" s="111"/>
      <c r="B38" s="19">
        <v>34</v>
      </c>
      <c r="C38" s="9" t="s">
        <v>444</v>
      </c>
      <c r="D38" s="2" t="s">
        <v>365</v>
      </c>
      <c r="E38" s="91" t="s">
        <v>363</v>
      </c>
      <c r="F38" s="77"/>
      <c r="G38" s="77"/>
      <c r="H38" s="30">
        <v>2</v>
      </c>
      <c r="I38" s="30">
        <v>3</v>
      </c>
      <c r="J38" s="30">
        <v>4</v>
      </c>
      <c r="K38" s="30">
        <v>2</v>
      </c>
      <c r="L38" s="30">
        <f>SUM(H38:K38)</f>
        <v>11</v>
      </c>
      <c r="M38" s="28">
        <f>H38/$L38</f>
        <v>0.18181818181818182</v>
      </c>
      <c r="N38" s="28">
        <f>I38/$L38</f>
        <v>0.2727272727272727</v>
      </c>
      <c r="O38" s="28">
        <f>J38/$L38</f>
        <v>0.36363636363636365</v>
      </c>
      <c r="P38" s="28">
        <f>K38/$L38</f>
        <v>0.18181818181818182</v>
      </c>
      <c r="Q38" s="71">
        <f>(M38+N38)-(O38+P38)</f>
        <v>-0.09090909090909088</v>
      </c>
      <c r="R38" s="68">
        <v>2</v>
      </c>
      <c r="T38" s="30" t="s">
        <v>82</v>
      </c>
      <c r="U38" s="30" t="s">
        <v>70</v>
      </c>
      <c r="V38" s="30" t="s">
        <v>43</v>
      </c>
      <c r="W38" s="30">
        <v>2</v>
      </c>
      <c r="X38" s="30">
        <v>2</v>
      </c>
      <c r="Y38" s="30"/>
      <c r="Z38" s="30"/>
      <c r="AA38" s="85">
        <f>AVERAGE(W38:Z38)</f>
        <v>2</v>
      </c>
      <c r="AB38" s="61" t="s">
        <v>245</v>
      </c>
      <c r="AC38" s="61" t="s">
        <v>17</v>
      </c>
      <c r="AD38" s="82"/>
      <c r="AE38" s="60">
        <f>AVERAGE(R38:Z38)</f>
        <v>2</v>
      </c>
      <c r="AG38" s="30">
        <v>2</v>
      </c>
      <c r="AH38" s="30">
        <v>15</v>
      </c>
      <c r="AI38" s="30">
        <v>2</v>
      </c>
      <c r="AJ38" s="30">
        <v>2</v>
      </c>
      <c r="AK38" s="57">
        <f>AG38*(AH38+AI38+AJ38)</f>
        <v>38</v>
      </c>
      <c r="AM38" s="59">
        <f>AE38*AK38</f>
        <v>76</v>
      </c>
      <c r="AN38" s="63">
        <f>AM38</f>
        <v>76</v>
      </c>
      <c r="AO38" s="67"/>
      <c r="AP38" s="64">
        <f>AM38*100/$AN$81</f>
        <v>1.7211833890704855</v>
      </c>
      <c r="AQ38" s="101">
        <v>1.5</v>
      </c>
      <c r="AR38" s="101">
        <v>1.5</v>
      </c>
    </row>
    <row r="39" spans="1:44" ht="72">
      <c r="A39" s="111"/>
      <c r="B39" s="19">
        <v>35</v>
      </c>
      <c r="C39" s="9" t="s">
        <v>445</v>
      </c>
      <c r="D39" s="2" t="s">
        <v>289</v>
      </c>
      <c r="E39" s="91" t="s">
        <v>18</v>
      </c>
      <c r="F39" s="77"/>
      <c r="G39" s="77"/>
      <c r="H39" s="30"/>
      <c r="I39" s="30">
        <v>3</v>
      </c>
      <c r="J39" s="30">
        <v>1</v>
      </c>
      <c r="K39" s="30">
        <v>7</v>
      </c>
      <c r="L39" s="30">
        <f>SUM(H39:K39)</f>
        <v>11</v>
      </c>
      <c r="M39" s="28">
        <f>H39/$L39</f>
        <v>0</v>
      </c>
      <c r="N39" s="28">
        <f>I39/$L39</f>
        <v>0.2727272727272727</v>
      </c>
      <c r="O39" s="28">
        <f>J39/$L39</f>
        <v>0.09090909090909091</v>
      </c>
      <c r="P39" s="28">
        <f>K39/$L39</f>
        <v>0.6363636363636364</v>
      </c>
      <c r="Q39" s="71">
        <f>(M39+N39)-(O39+P39)</f>
        <v>-0.4545454545454546</v>
      </c>
      <c r="R39" s="68">
        <v>2</v>
      </c>
      <c r="T39" s="30" t="s">
        <v>82</v>
      </c>
      <c r="U39" s="30" t="s">
        <v>58</v>
      </c>
      <c r="V39" s="30" t="s">
        <v>31</v>
      </c>
      <c r="W39" s="30">
        <v>1</v>
      </c>
      <c r="X39" s="30" t="s">
        <v>39</v>
      </c>
      <c r="Y39" s="30"/>
      <c r="Z39" s="30"/>
      <c r="AA39" s="85">
        <f>AVERAGE(W39:Z39)</f>
        <v>1</v>
      </c>
      <c r="AB39" s="61" t="s">
        <v>221</v>
      </c>
      <c r="AC39" s="61" t="s">
        <v>6</v>
      </c>
      <c r="AD39" s="82"/>
      <c r="AE39" s="60">
        <f>AVERAGE(R39:Z39)</f>
        <v>1.5</v>
      </c>
      <c r="AG39" s="30">
        <v>2</v>
      </c>
      <c r="AH39" s="30">
        <v>15</v>
      </c>
      <c r="AI39" s="30">
        <v>2</v>
      </c>
      <c r="AJ39" s="30">
        <v>2</v>
      </c>
      <c r="AK39" s="57">
        <f>AG39*(AH39+AI39+AJ39)</f>
        <v>38</v>
      </c>
      <c r="AM39" s="59">
        <f>AE39*AK39</f>
        <v>57</v>
      </c>
      <c r="AN39" s="63">
        <f>AM39</f>
        <v>57</v>
      </c>
      <c r="AO39" s="67"/>
      <c r="AP39" s="64">
        <f>AM39*100/$AN$81</f>
        <v>1.290887541802864</v>
      </c>
      <c r="AQ39" s="101">
        <v>1.5</v>
      </c>
      <c r="AR39" s="101">
        <v>1.5</v>
      </c>
    </row>
    <row r="40" spans="1:44" ht="36">
      <c r="A40" s="111"/>
      <c r="B40" s="19">
        <v>36</v>
      </c>
      <c r="C40" s="9" t="s">
        <v>446</v>
      </c>
      <c r="D40" s="2" t="s">
        <v>290</v>
      </c>
      <c r="E40" s="91" t="s">
        <v>366</v>
      </c>
      <c r="F40" s="77"/>
      <c r="G40" s="77"/>
      <c r="H40" s="30">
        <v>5</v>
      </c>
      <c r="I40" s="30">
        <v>1</v>
      </c>
      <c r="J40" s="30">
        <v>3</v>
      </c>
      <c r="K40" s="30">
        <v>2</v>
      </c>
      <c r="L40" s="30">
        <f>SUM(H40:K40)</f>
        <v>11</v>
      </c>
      <c r="M40" s="28">
        <f>H40/$L40</f>
        <v>0.45454545454545453</v>
      </c>
      <c r="N40" s="28">
        <f>I40/$L40</f>
        <v>0.09090909090909091</v>
      </c>
      <c r="O40" s="28">
        <f>J40/$L40</f>
        <v>0.2727272727272727</v>
      </c>
      <c r="P40" s="28">
        <f>K40/$L40</f>
        <v>0.18181818181818182</v>
      </c>
      <c r="Q40" s="71">
        <f>(M40+N40)-(O40+P40)</f>
        <v>0.09090909090909088</v>
      </c>
      <c r="R40" s="68">
        <v>3</v>
      </c>
      <c r="T40" s="30" t="s">
        <v>77</v>
      </c>
      <c r="U40" s="30" t="s">
        <v>71</v>
      </c>
      <c r="V40" s="30" t="s">
        <v>116</v>
      </c>
      <c r="W40" s="30">
        <v>4</v>
      </c>
      <c r="X40" s="30" t="s">
        <v>39</v>
      </c>
      <c r="Y40" s="30"/>
      <c r="Z40" s="30"/>
      <c r="AA40" s="85">
        <f>AVERAGE(W40:Z40)</f>
        <v>4</v>
      </c>
      <c r="AB40" s="61"/>
      <c r="AC40" s="61" t="s">
        <v>6</v>
      </c>
      <c r="AD40" s="82"/>
      <c r="AE40" s="60">
        <f>AVERAGE(R40:Z40)</f>
        <v>3.5</v>
      </c>
      <c r="AG40" s="30">
        <v>2</v>
      </c>
      <c r="AH40" s="30">
        <v>15</v>
      </c>
      <c r="AI40" s="30">
        <v>2</v>
      </c>
      <c r="AJ40" s="30">
        <v>2</v>
      </c>
      <c r="AK40" s="57">
        <f>AG40*(AH40+AI40+AJ40)</f>
        <v>38</v>
      </c>
      <c r="AM40" s="59">
        <f>AE40*AK40</f>
        <v>133</v>
      </c>
      <c r="AN40" s="63" t="s">
        <v>216</v>
      </c>
      <c r="AO40" s="67"/>
      <c r="AP40" s="63" t="s">
        <v>216</v>
      </c>
      <c r="AQ40" s="101"/>
      <c r="AR40" s="101"/>
    </row>
    <row r="41" spans="1:44" ht="48">
      <c r="A41" s="124" t="s">
        <v>322</v>
      </c>
      <c r="B41" s="19">
        <v>37</v>
      </c>
      <c r="C41" s="10" t="s">
        <v>261</v>
      </c>
      <c r="D41" s="10" t="s">
        <v>281</v>
      </c>
      <c r="E41" s="92" t="s">
        <v>367</v>
      </c>
      <c r="F41" s="77" t="s">
        <v>13</v>
      </c>
      <c r="G41" s="77"/>
      <c r="H41" s="30">
        <v>1</v>
      </c>
      <c r="I41" s="30">
        <v>3</v>
      </c>
      <c r="J41" s="30"/>
      <c r="K41" s="30">
        <v>7</v>
      </c>
      <c r="L41" s="30">
        <f>SUM(H41:K41)</f>
        <v>11</v>
      </c>
      <c r="M41" s="28">
        <f>H41/$L41</f>
        <v>0.09090909090909091</v>
      </c>
      <c r="N41" s="28">
        <f>I41/$L41</f>
        <v>0.2727272727272727</v>
      </c>
      <c r="O41" s="28">
        <f>J41/$L41</f>
        <v>0</v>
      </c>
      <c r="P41" s="28">
        <f>K41/$L41</f>
        <v>0.6363636363636364</v>
      </c>
      <c r="Q41" s="71">
        <f>(M41+N41)-(O41+P41)</f>
        <v>-0.2727272727272727</v>
      </c>
      <c r="R41" s="68">
        <v>2</v>
      </c>
      <c r="T41" s="30" t="s">
        <v>97</v>
      </c>
      <c r="U41" s="30"/>
      <c r="V41" s="30" t="s">
        <v>119</v>
      </c>
      <c r="W41" s="30">
        <v>4</v>
      </c>
      <c r="X41" s="30" t="s">
        <v>39</v>
      </c>
      <c r="Y41" s="30" t="s">
        <v>39</v>
      </c>
      <c r="Z41" s="30"/>
      <c r="AA41" s="85">
        <f>AVERAGE(W41:Z41)</f>
        <v>4</v>
      </c>
      <c r="AB41" s="61"/>
      <c r="AC41" s="61" t="s">
        <v>6</v>
      </c>
      <c r="AD41" s="82"/>
      <c r="AE41" s="60">
        <f>AVERAGE(R41:Z41)</f>
        <v>3</v>
      </c>
      <c r="AG41" s="30">
        <v>1</v>
      </c>
      <c r="AH41" s="30">
        <v>20</v>
      </c>
      <c r="AI41" s="30">
        <v>1</v>
      </c>
      <c r="AJ41" s="30">
        <v>3</v>
      </c>
      <c r="AK41" s="57">
        <f>AG41*(AH41+AI41+AJ41)</f>
        <v>24</v>
      </c>
      <c r="AM41" s="59">
        <f>AE41*AK41</f>
        <v>72</v>
      </c>
      <c r="AN41" s="63">
        <f>AM41</f>
        <v>72</v>
      </c>
      <c r="AO41" s="67"/>
      <c r="AP41" s="64">
        <f>AM41*100/$AN$81</f>
        <v>1.6305947896457231</v>
      </c>
      <c r="AQ41" s="101">
        <v>1.5</v>
      </c>
      <c r="AR41" s="101"/>
    </row>
    <row r="42" spans="1:44" ht="105">
      <c r="A42" s="111"/>
      <c r="B42" s="19">
        <v>38</v>
      </c>
      <c r="C42" s="10" t="s">
        <v>447</v>
      </c>
      <c r="D42" s="3" t="s">
        <v>389</v>
      </c>
      <c r="E42" s="92" t="s">
        <v>368</v>
      </c>
      <c r="F42" s="77" t="s">
        <v>13</v>
      </c>
      <c r="G42" s="77"/>
      <c r="H42" s="30">
        <v>8</v>
      </c>
      <c r="I42" s="30">
        <v>2</v>
      </c>
      <c r="J42" s="30"/>
      <c r="K42" s="30">
        <v>1</v>
      </c>
      <c r="L42" s="30">
        <f>SUM(H42:K42)</f>
        <v>11</v>
      </c>
      <c r="M42" s="28">
        <f>H42/$L42</f>
        <v>0.7272727272727273</v>
      </c>
      <c r="N42" s="28">
        <f>I42/$L42</f>
        <v>0.18181818181818182</v>
      </c>
      <c r="O42" s="28">
        <f>J42/$L42</f>
        <v>0</v>
      </c>
      <c r="P42" s="28">
        <f>K42/$L42</f>
        <v>0.09090909090909091</v>
      </c>
      <c r="Q42" s="71">
        <f>(M42+N42)-(O42+P42)</f>
        <v>0.8181818181818182</v>
      </c>
      <c r="R42" s="68">
        <v>4</v>
      </c>
      <c r="T42" s="30" t="s">
        <v>98</v>
      </c>
      <c r="U42" s="30"/>
      <c r="V42" s="30" t="s">
        <v>98</v>
      </c>
      <c r="W42" s="30">
        <v>1</v>
      </c>
      <c r="X42" s="30">
        <v>1</v>
      </c>
      <c r="Y42" s="30"/>
      <c r="Z42" s="30"/>
      <c r="AA42" s="85">
        <f>AVERAGE(W42:Z42)</f>
        <v>1</v>
      </c>
      <c r="AB42" s="61" t="s">
        <v>222</v>
      </c>
      <c r="AC42" s="61" t="s">
        <v>6</v>
      </c>
      <c r="AD42" s="82"/>
      <c r="AE42" s="60">
        <f>AVERAGE(R42:Z42)</f>
        <v>2</v>
      </c>
      <c r="AG42" s="30">
        <v>2</v>
      </c>
      <c r="AH42" s="30">
        <v>20</v>
      </c>
      <c r="AI42" s="30">
        <v>3</v>
      </c>
      <c r="AJ42" s="30">
        <v>3</v>
      </c>
      <c r="AK42" s="57">
        <f>AG42*(AH42+AI42+AJ42)</f>
        <v>52</v>
      </c>
      <c r="AM42" s="59">
        <f>AE42*AK42</f>
        <v>104</v>
      </c>
      <c r="AN42" s="63">
        <f>AM42</f>
        <v>104</v>
      </c>
      <c r="AO42" s="67"/>
      <c r="AP42" s="64">
        <f>AM42*100/$AN$81</f>
        <v>2.3553035850438224</v>
      </c>
      <c r="AQ42" s="101">
        <v>2.5</v>
      </c>
      <c r="AR42" s="101"/>
    </row>
    <row r="43" spans="1:44" ht="60">
      <c r="A43" s="111"/>
      <c r="B43" s="19">
        <v>39</v>
      </c>
      <c r="C43" s="10" t="s">
        <v>448</v>
      </c>
      <c r="D43" s="3" t="s">
        <v>390</v>
      </c>
      <c r="E43" s="92" t="s">
        <v>369</v>
      </c>
      <c r="F43" s="77" t="s">
        <v>13</v>
      </c>
      <c r="G43" s="77"/>
      <c r="H43" s="30">
        <v>10</v>
      </c>
      <c r="I43" s="30"/>
      <c r="J43" s="30"/>
      <c r="K43" s="30">
        <v>1</v>
      </c>
      <c r="L43" s="30">
        <f>SUM(H43:K43)</f>
        <v>11</v>
      </c>
      <c r="M43" s="28">
        <f>H43/$L43</f>
        <v>0.9090909090909091</v>
      </c>
      <c r="N43" s="28">
        <f>I43/$L43</f>
        <v>0</v>
      </c>
      <c r="O43" s="28">
        <f>J43/$L43</f>
        <v>0</v>
      </c>
      <c r="P43" s="28">
        <f>K43/$L43</f>
        <v>0.09090909090909091</v>
      </c>
      <c r="Q43" s="71">
        <f>(M43+N43)-(O43+P43)</f>
        <v>0.8181818181818181</v>
      </c>
      <c r="R43" s="68">
        <v>4</v>
      </c>
      <c r="T43" s="30"/>
      <c r="U43" s="30"/>
      <c r="V43" s="30" t="s">
        <v>373</v>
      </c>
      <c r="W43" s="30"/>
      <c r="X43" s="30"/>
      <c r="Y43" s="30"/>
      <c r="Z43" s="30"/>
      <c r="AA43" s="85" t="e">
        <f>AVERAGE(W43:Z43)</f>
        <v>#DIV/0!</v>
      </c>
      <c r="AB43" s="61"/>
      <c r="AC43" s="61" t="s">
        <v>6</v>
      </c>
      <c r="AD43" s="82"/>
      <c r="AE43" s="60">
        <f>AVERAGE(R43:Z43)</f>
        <v>4</v>
      </c>
      <c r="AG43" s="30">
        <v>2</v>
      </c>
      <c r="AH43" s="30">
        <v>20</v>
      </c>
      <c r="AI43" s="30">
        <v>3</v>
      </c>
      <c r="AJ43" s="30">
        <v>3</v>
      </c>
      <c r="AK43" s="57">
        <f>AG43*(AH43+AI43+AJ43)</f>
        <v>52</v>
      </c>
      <c r="AM43" s="59">
        <f>AE43*AK43</f>
        <v>208</v>
      </c>
      <c r="AN43" s="63" t="s">
        <v>216</v>
      </c>
      <c r="AO43" s="67"/>
      <c r="AP43" s="63" t="s">
        <v>216</v>
      </c>
      <c r="AQ43" s="101"/>
      <c r="AR43" s="101"/>
    </row>
    <row r="44" spans="1:44" ht="75">
      <c r="A44" s="111"/>
      <c r="B44" s="19">
        <v>40</v>
      </c>
      <c r="C44" s="10" t="s">
        <v>449</v>
      </c>
      <c r="D44" s="3" t="s">
        <v>391</v>
      </c>
      <c r="E44" s="92" t="s">
        <v>386</v>
      </c>
      <c r="F44" s="77" t="s">
        <v>13</v>
      </c>
      <c r="G44" s="77"/>
      <c r="H44" s="30">
        <v>2</v>
      </c>
      <c r="I44" s="30">
        <v>6</v>
      </c>
      <c r="J44" s="30">
        <v>1</v>
      </c>
      <c r="K44" s="30">
        <v>2</v>
      </c>
      <c r="L44" s="30">
        <f>SUM(H44:K44)</f>
        <v>11</v>
      </c>
      <c r="M44" s="28">
        <f>H44/$L44</f>
        <v>0.18181818181818182</v>
      </c>
      <c r="N44" s="28">
        <f>I44/$L44</f>
        <v>0.5454545454545454</v>
      </c>
      <c r="O44" s="28">
        <f>J44/$L44</f>
        <v>0.09090909090909091</v>
      </c>
      <c r="P44" s="28">
        <f>K44/$L44</f>
        <v>0.18181818181818182</v>
      </c>
      <c r="Q44" s="71">
        <f>(M44+N44)-(O44+P44)</f>
        <v>0.4545454545454546</v>
      </c>
      <c r="R44" s="68">
        <v>3</v>
      </c>
      <c r="T44" s="30" t="s">
        <v>72</v>
      </c>
      <c r="U44" s="30" t="s">
        <v>30</v>
      </c>
      <c r="V44" s="30" t="s">
        <v>56</v>
      </c>
      <c r="W44" s="30">
        <v>2</v>
      </c>
      <c r="X44" s="30">
        <v>1</v>
      </c>
      <c r="Y44" s="30">
        <v>4</v>
      </c>
      <c r="Z44" s="30"/>
      <c r="AA44" s="85">
        <f>AVERAGE(W44:Z44)</f>
        <v>2.3333333333333335</v>
      </c>
      <c r="AB44" s="61" t="s">
        <v>150</v>
      </c>
      <c r="AC44" s="61" t="s">
        <v>6</v>
      </c>
      <c r="AD44" s="82"/>
      <c r="AE44" s="60">
        <f>AVERAGE(R44:Z44)</f>
        <v>2.5</v>
      </c>
      <c r="AG44" s="30">
        <v>2</v>
      </c>
      <c r="AH44" s="30">
        <v>20</v>
      </c>
      <c r="AI44" s="30">
        <v>3</v>
      </c>
      <c r="AJ44" s="30">
        <v>3</v>
      </c>
      <c r="AK44" s="57">
        <f>AG44*(AH44+AI44+AJ44)</f>
        <v>52</v>
      </c>
      <c r="AM44" s="59">
        <f>AE44*AK44</f>
        <v>130</v>
      </c>
      <c r="AN44" s="63">
        <f>AM44</f>
        <v>130</v>
      </c>
      <c r="AO44" s="67"/>
      <c r="AP44" s="64">
        <f>AM44*100/$AN$81</f>
        <v>2.944129481304778</v>
      </c>
      <c r="AQ44" s="101">
        <v>3</v>
      </c>
      <c r="AR44" s="101"/>
    </row>
    <row r="45" spans="1:44" ht="48">
      <c r="A45" s="111"/>
      <c r="B45" s="19">
        <v>41</v>
      </c>
      <c r="C45" s="10" t="s">
        <v>450</v>
      </c>
      <c r="D45" s="3" t="s">
        <v>291</v>
      </c>
      <c r="E45" s="92" t="s">
        <v>393</v>
      </c>
      <c r="F45" s="77" t="s">
        <v>13</v>
      </c>
      <c r="G45" s="77"/>
      <c r="H45" s="30"/>
      <c r="I45" s="30">
        <v>4</v>
      </c>
      <c r="J45" s="30"/>
      <c r="K45" s="30">
        <v>7</v>
      </c>
      <c r="L45" s="30">
        <f>SUM(H45:K45)</f>
        <v>11</v>
      </c>
      <c r="M45" s="28">
        <f>H45/$L45</f>
        <v>0</v>
      </c>
      <c r="N45" s="28">
        <f>I45/$L45</f>
        <v>0.36363636363636365</v>
      </c>
      <c r="O45" s="28">
        <f>J45/$L45</f>
        <v>0</v>
      </c>
      <c r="P45" s="28">
        <f>K45/$L45</f>
        <v>0.6363636363636364</v>
      </c>
      <c r="Q45" s="71">
        <f>(M45+N45)-(O45+P45)</f>
        <v>-0.2727272727272727</v>
      </c>
      <c r="R45" s="68">
        <v>2</v>
      </c>
      <c r="T45" s="30" t="s">
        <v>83</v>
      </c>
      <c r="U45" s="30"/>
      <c r="V45" s="30" t="s">
        <v>112</v>
      </c>
      <c r="W45" s="30">
        <v>2</v>
      </c>
      <c r="X45" s="30" t="s">
        <v>39</v>
      </c>
      <c r="Y45" s="30"/>
      <c r="Z45" s="30"/>
      <c r="AA45" s="85">
        <f>AVERAGE(W45:Z45)</f>
        <v>2</v>
      </c>
      <c r="AB45" s="61" t="s">
        <v>151</v>
      </c>
      <c r="AC45" s="61" t="s">
        <v>6</v>
      </c>
      <c r="AD45" s="82"/>
      <c r="AE45" s="60">
        <f>AVERAGE(R45:Z45)</f>
        <v>2</v>
      </c>
      <c r="AG45" s="30">
        <v>1</v>
      </c>
      <c r="AH45" s="30">
        <v>20</v>
      </c>
      <c r="AI45" s="30">
        <v>3</v>
      </c>
      <c r="AJ45" s="30">
        <v>3</v>
      </c>
      <c r="AK45" s="57">
        <f>AG45*(AH45+AI45+AJ45)</f>
        <v>26</v>
      </c>
      <c r="AM45" s="59">
        <f>AE45*AK45</f>
        <v>52</v>
      </c>
      <c r="AN45" s="63">
        <f>AM45</f>
        <v>52</v>
      </c>
      <c r="AO45" s="67"/>
      <c r="AP45" s="64">
        <f>AM45*100/$AN$81</f>
        <v>1.1776517925219112</v>
      </c>
      <c r="AQ45" s="101">
        <v>1</v>
      </c>
      <c r="AR45" s="101"/>
    </row>
    <row r="46" spans="1:44" ht="60">
      <c r="A46" s="111"/>
      <c r="B46" s="19">
        <v>42</v>
      </c>
      <c r="C46" s="10" t="s">
        <v>451</v>
      </c>
      <c r="D46" s="3" t="s">
        <v>292</v>
      </c>
      <c r="E46" s="92" t="s">
        <v>392</v>
      </c>
      <c r="F46" s="77" t="s">
        <v>13</v>
      </c>
      <c r="G46" s="77"/>
      <c r="H46" s="30"/>
      <c r="I46" s="30">
        <v>4</v>
      </c>
      <c r="J46" s="30"/>
      <c r="K46" s="30">
        <v>7</v>
      </c>
      <c r="L46" s="30">
        <f>SUM(H46:K46)</f>
        <v>11</v>
      </c>
      <c r="M46" s="28">
        <f>H46/$L46</f>
        <v>0</v>
      </c>
      <c r="N46" s="28">
        <f>I46/$L46</f>
        <v>0.36363636363636365</v>
      </c>
      <c r="O46" s="28">
        <f>J46/$L46</f>
        <v>0</v>
      </c>
      <c r="P46" s="28">
        <f>K46/$L46</f>
        <v>0.6363636363636364</v>
      </c>
      <c r="Q46" s="71">
        <f>(M46+N46)-(O46+P46)</f>
        <v>-0.2727272727272727</v>
      </c>
      <c r="R46" s="68">
        <v>2</v>
      </c>
      <c r="T46" s="30" t="s">
        <v>84</v>
      </c>
      <c r="U46" s="30"/>
      <c r="V46" s="30" t="s">
        <v>117</v>
      </c>
      <c r="W46" s="30">
        <v>2</v>
      </c>
      <c r="X46" s="30">
        <v>3</v>
      </c>
      <c r="Y46" s="30"/>
      <c r="Z46" s="30"/>
      <c r="AA46" s="85">
        <f>AVERAGE(W46:Z46)</f>
        <v>2.5</v>
      </c>
      <c r="AB46" s="61" t="s">
        <v>152</v>
      </c>
      <c r="AC46" s="61" t="s">
        <v>6</v>
      </c>
      <c r="AD46" s="82"/>
      <c r="AE46" s="60">
        <f>AVERAGE(R46:Z46)</f>
        <v>2.3333333333333335</v>
      </c>
      <c r="AG46" s="30">
        <v>2</v>
      </c>
      <c r="AH46" s="30">
        <v>20</v>
      </c>
      <c r="AI46" s="30">
        <v>3</v>
      </c>
      <c r="AJ46" s="30">
        <v>3</v>
      </c>
      <c r="AK46" s="57">
        <f>AG46*(AH46+AI46+AJ46)</f>
        <v>52</v>
      </c>
      <c r="AM46" s="59">
        <f>AE46*AK46</f>
        <v>121.33333333333334</v>
      </c>
      <c r="AN46" s="63">
        <f>AM46</f>
        <v>121.33333333333334</v>
      </c>
      <c r="AO46" s="67"/>
      <c r="AP46" s="64">
        <f>AM46*100/$AN$81</f>
        <v>2.747854182551126</v>
      </c>
      <c r="AQ46" s="101">
        <v>3</v>
      </c>
      <c r="AR46" s="101"/>
    </row>
    <row r="47" spans="1:44" ht="36">
      <c r="A47" s="111"/>
      <c r="B47" s="19">
        <v>43</v>
      </c>
      <c r="C47" s="10" t="s">
        <v>452</v>
      </c>
      <c r="D47" s="3" t="s">
        <v>293</v>
      </c>
      <c r="E47" s="93" t="s">
        <v>387</v>
      </c>
      <c r="F47" s="79" t="s">
        <v>13</v>
      </c>
      <c r="G47" s="79"/>
      <c r="H47" s="30">
        <v>5</v>
      </c>
      <c r="I47" s="30">
        <v>3</v>
      </c>
      <c r="J47" s="30"/>
      <c r="K47" s="30">
        <v>3</v>
      </c>
      <c r="L47" s="30">
        <f>SUM(H47:K47)</f>
        <v>11</v>
      </c>
      <c r="M47" s="28">
        <f>H47/$L47</f>
        <v>0.45454545454545453</v>
      </c>
      <c r="N47" s="28">
        <f>I47/$L47</f>
        <v>0.2727272727272727</v>
      </c>
      <c r="O47" s="28">
        <f>J47/$L47</f>
        <v>0</v>
      </c>
      <c r="P47" s="28">
        <f>K47/$L47</f>
        <v>0.2727272727272727</v>
      </c>
      <c r="Q47" s="71">
        <f>(M47+N47)-(O47+P47)</f>
        <v>0.4545454545454546</v>
      </c>
      <c r="R47" s="68">
        <v>3</v>
      </c>
      <c r="T47" s="30" t="s">
        <v>73</v>
      </c>
      <c r="U47" s="30"/>
      <c r="V47" s="30" t="s">
        <v>112</v>
      </c>
      <c r="W47" s="30">
        <v>4</v>
      </c>
      <c r="X47" s="30">
        <v>3</v>
      </c>
      <c r="Y47" s="30"/>
      <c r="Z47" s="30"/>
      <c r="AA47" s="85">
        <f>AVERAGE(W47:Z47)</f>
        <v>3.5</v>
      </c>
      <c r="AB47" s="61" t="s">
        <v>182</v>
      </c>
      <c r="AC47" s="61" t="s">
        <v>6</v>
      </c>
      <c r="AD47" s="82"/>
      <c r="AE47" s="60">
        <f>AVERAGE(R47:Z47)</f>
        <v>3.3333333333333335</v>
      </c>
      <c r="AG47" s="30">
        <v>2</v>
      </c>
      <c r="AH47" s="30">
        <v>20</v>
      </c>
      <c r="AI47" s="30">
        <v>3</v>
      </c>
      <c r="AJ47" s="30">
        <v>3</v>
      </c>
      <c r="AK47" s="57">
        <f>AG47*(AH47+AI47+AJ47)</f>
        <v>52</v>
      </c>
      <c r="AM47" s="59">
        <f>AE47*AK47</f>
        <v>173.33333333333334</v>
      </c>
      <c r="AN47" s="63" t="s">
        <v>216</v>
      </c>
      <c r="AO47" s="67"/>
      <c r="AP47" s="64" t="s">
        <v>216</v>
      </c>
      <c r="AQ47" s="101"/>
      <c r="AR47" s="101"/>
    </row>
    <row r="48" spans="1:44" ht="60">
      <c r="A48" s="111"/>
      <c r="B48" s="19">
        <v>44</v>
      </c>
      <c r="C48" s="10" t="s">
        <v>453</v>
      </c>
      <c r="D48" s="3" t="s">
        <v>294</v>
      </c>
      <c r="E48" s="93" t="s">
        <v>388</v>
      </c>
      <c r="F48" s="79" t="s">
        <v>13</v>
      </c>
      <c r="G48" s="79"/>
      <c r="H48" s="30"/>
      <c r="I48" s="30">
        <v>5</v>
      </c>
      <c r="J48" s="30">
        <v>1</v>
      </c>
      <c r="K48" s="30">
        <v>5</v>
      </c>
      <c r="L48" s="30">
        <f>SUM(H48:K48)</f>
        <v>11</v>
      </c>
      <c r="M48" s="28">
        <f>H48/$L48</f>
        <v>0</v>
      </c>
      <c r="N48" s="28">
        <f>I48/$L48</f>
        <v>0.45454545454545453</v>
      </c>
      <c r="O48" s="28">
        <f>J48/$L48</f>
        <v>0.09090909090909091</v>
      </c>
      <c r="P48" s="28">
        <f>K48/$L48</f>
        <v>0.45454545454545453</v>
      </c>
      <c r="Q48" s="71">
        <f>(M48+N48)-(O48+P48)</f>
        <v>-0.09090909090909088</v>
      </c>
      <c r="R48" s="68">
        <v>2</v>
      </c>
      <c r="T48" s="30" t="s">
        <v>85</v>
      </c>
      <c r="U48" s="30" t="s">
        <v>47</v>
      </c>
      <c r="V48" s="30" t="s">
        <v>120</v>
      </c>
      <c r="W48" s="30">
        <v>3</v>
      </c>
      <c r="X48" s="30">
        <v>1</v>
      </c>
      <c r="Y48" s="30">
        <v>4</v>
      </c>
      <c r="Z48" s="30"/>
      <c r="AA48" s="85">
        <f>AVERAGE(W48:Z48)</f>
        <v>2.6666666666666665</v>
      </c>
      <c r="AB48" s="61" t="s">
        <v>246</v>
      </c>
      <c r="AC48" s="61" t="s">
        <v>6</v>
      </c>
      <c r="AD48" s="82"/>
      <c r="AE48" s="60">
        <f>AVERAGE(R48:Z48)</f>
        <v>2.5</v>
      </c>
      <c r="AG48" s="30">
        <v>2</v>
      </c>
      <c r="AH48" s="30">
        <v>20</v>
      </c>
      <c r="AI48" s="30">
        <v>3</v>
      </c>
      <c r="AJ48" s="30">
        <v>3</v>
      </c>
      <c r="AK48" s="57">
        <f>AG48*(AH48+AI48+AJ48)</f>
        <v>52</v>
      </c>
      <c r="AM48" s="59">
        <f>AE48*AK48</f>
        <v>130</v>
      </c>
      <c r="AN48" s="63">
        <f>AM48</f>
        <v>130</v>
      </c>
      <c r="AO48" s="67"/>
      <c r="AP48" s="64">
        <f>AM48*100/$AN$81</f>
        <v>2.944129481304778</v>
      </c>
      <c r="AQ48" s="101">
        <v>3</v>
      </c>
      <c r="AR48" s="101"/>
    </row>
    <row r="49" spans="1:44" ht="24">
      <c r="A49" s="112" t="s">
        <v>323</v>
      </c>
      <c r="B49" s="19">
        <v>45</v>
      </c>
      <c r="C49" s="1" t="s">
        <v>316</v>
      </c>
      <c r="D49" s="1" t="s">
        <v>295</v>
      </c>
      <c r="E49" s="87" t="s">
        <v>394</v>
      </c>
      <c r="F49" s="77"/>
      <c r="G49" s="77"/>
      <c r="H49" s="30"/>
      <c r="I49" s="30">
        <v>1</v>
      </c>
      <c r="J49" s="30">
        <v>1</v>
      </c>
      <c r="K49" s="30">
        <v>9</v>
      </c>
      <c r="L49" s="30">
        <f>SUM(H49:K49)</f>
        <v>11</v>
      </c>
      <c r="M49" s="28">
        <f>H49/$L49</f>
        <v>0</v>
      </c>
      <c r="N49" s="28">
        <f>I49/$L49</f>
        <v>0.09090909090909091</v>
      </c>
      <c r="O49" s="28">
        <f>J49/$L49</f>
        <v>0.09090909090909091</v>
      </c>
      <c r="P49" s="28">
        <f>K49/$L49</f>
        <v>0.8181818181818182</v>
      </c>
      <c r="Q49" s="71">
        <f>(M49+N49)-(O49+P49)</f>
        <v>-0.8181818181818182</v>
      </c>
      <c r="R49" s="68">
        <v>1</v>
      </c>
      <c r="T49" s="30" t="s">
        <v>64</v>
      </c>
      <c r="U49" s="30" t="s">
        <v>47</v>
      </c>
      <c r="V49" s="30" t="s">
        <v>64</v>
      </c>
      <c r="W49" s="30">
        <v>1</v>
      </c>
      <c r="X49" s="30"/>
      <c r="Y49" s="30"/>
      <c r="Z49" s="30"/>
      <c r="AA49" s="85">
        <f>AVERAGE(W49:Z49)</f>
        <v>1</v>
      </c>
      <c r="AB49" s="61" t="s">
        <v>183</v>
      </c>
      <c r="AC49" s="61" t="s">
        <v>6</v>
      </c>
      <c r="AD49" s="82"/>
      <c r="AE49" s="60">
        <f>AVERAGE(R49:Z49)</f>
        <v>1</v>
      </c>
      <c r="AG49" s="30">
        <v>1</v>
      </c>
      <c r="AH49" s="30">
        <v>1</v>
      </c>
      <c r="AI49" s="30">
        <v>1</v>
      </c>
      <c r="AJ49" s="30">
        <v>1</v>
      </c>
      <c r="AK49" s="57">
        <f>AG49*(AH49+AI49+AJ49)</f>
        <v>3</v>
      </c>
      <c r="AM49" s="59">
        <f>AE49*AK49</f>
        <v>3</v>
      </c>
      <c r="AN49" s="63">
        <f>AM49</f>
        <v>3</v>
      </c>
      <c r="AO49" s="67"/>
      <c r="AP49" s="64">
        <f>AM49*100/$AN$81</f>
        <v>0.0679414495685718</v>
      </c>
      <c r="AQ49" s="101">
        <v>0.5</v>
      </c>
      <c r="AR49" s="101">
        <v>0.5</v>
      </c>
    </row>
    <row r="50" spans="1:44" ht="24">
      <c r="A50" s="113"/>
      <c r="B50" s="19">
        <v>46</v>
      </c>
      <c r="C50" s="1" t="s">
        <v>454</v>
      </c>
      <c r="D50" s="1" t="s">
        <v>296</v>
      </c>
      <c r="E50" s="87" t="s">
        <v>395</v>
      </c>
      <c r="F50" s="77"/>
      <c r="G50" s="77"/>
      <c r="H50" s="30"/>
      <c r="I50" s="30">
        <v>1</v>
      </c>
      <c r="J50" s="30"/>
      <c r="K50" s="30">
        <v>10</v>
      </c>
      <c r="L50" s="30">
        <f>SUM(H50:K50)</f>
        <v>11</v>
      </c>
      <c r="M50" s="28">
        <f>H50/$L50</f>
        <v>0</v>
      </c>
      <c r="N50" s="28">
        <f>I50/$L50</f>
        <v>0.09090909090909091</v>
      </c>
      <c r="O50" s="28">
        <f>J50/$L50</f>
        <v>0</v>
      </c>
      <c r="P50" s="28">
        <f>K50/$L50</f>
        <v>0.9090909090909091</v>
      </c>
      <c r="Q50" s="71">
        <f>(M50+N50)-(O50+P50)</f>
        <v>-0.8181818181818181</v>
      </c>
      <c r="R50" s="68">
        <v>1</v>
      </c>
      <c r="T50" s="30" t="s">
        <v>99</v>
      </c>
      <c r="U50" s="30"/>
      <c r="V50" s="30" t="s">
        <v>99</v>
      </c>
      <c r="W50" s="30" t="s">
        <v>39</v>
      </c>
      <c r="X50" s="30"/>
      <c r="Y50" s="30"/>
      <c r="Z50" s="30"/>
      <c r="AA50" s="85" t="e">
        <f>AVERAGE(W50:Z50)</f>
        <v>#DIV/0!</v>
      </c>
      <c r="AB50" s="61"/>
      <c r="AC50" s="61" t="s">
        <v>6</v>
      </c>
      <c r="AD50" s="82"/>
      <c r="AE50" s="60">
        <f>AVERAGE(R50:Z50)</f>
        <v>1</v>
      </c>
      <c r="AG50" s="30">
        <v>1</v>
      </c>
      <c r="AH50" s="30">
        <v>1</v>
      </c>
      <c r="AI50" s="30">
        <v>2</v>
      </c>
      <c r="AJ50" s="30">
        <v>1</v>
      </c>
      <c r="AK50" s="57">
        <f>AG50*(AH50+AI50+AJ50)</f>
        <v>4</v>
      </c>
      <c r="AM50" s="59">
        <f>AE50*AK50</f>
        <v>4</v>
      </c>
      <c r="AN50" s="63">
        <f>AM50</f>
        <v>4</v>
      </c>
      <c r="AO50" s="67"/>
      <c r="AP50" s="64">
        <f>AM50*100/$AN$81</f>
        <v>0.0905885994247624</v>
      </c>
      <c r="AQ50" s="101">
        <v>0.5</v>
      </c>
      <c r="AR50" s="101">
        <v>0.5</v>
      </c>
    </row>
    <row r="51" spans="1:44" ht="45">
      <c r="A51" s="113"/>
      <c r="B51" s="19">
        <v>47</v>
      </c>
      <c r="C51" s="1" t="s">
        <v>455</v>
      </c>
      <c r="D51" s="1" t="s">
        <v>297</v>
      </c>
      <c r="E51" s="87" t="s">
        <v>396</v>
      </c>
      <c r="F51" s="77"/>
      <c r="G51" s="77"/>
      <c r="H51" s="30">
        <v>1</v>
      </c>
      <c r="I51" s="30">
        <v>1</v>
      </c>
      <c r="J51" s="30"/>
      <c r="K51" s="30">
        <v>9</v>
      </c>
      <c r="L51" s="30">
        <f>SUM(H51:K51)</f>
        <v>11</v>
      </c>
      <c r="M51" s="28">
        <f>H51/$L51</f>
        <v>0.09090909090909091</v>
      </c>
      <c r="N51" s="28">
        <f>I51/$L51</f>
        <v>0.09090909090909091</v>
      </c>
      <c r="O51" s="28">
        <f>J51/$L51</f>
        <v>0</v>
      </c>
      <c r="P51" s="28">
        <f>K51/$L51</f>
        <v>0.8181818181818182</v>
      </c>
      <c r="Q51" s="71">
        <f>(M51+N51)-(O51+P51)</f>
        <v>-0.6363636363636365</v>
      </c>
      <c r="R51" s="68">
        <v>1</v>
      </c>
      <c r="T51" s="30" t="s">
        <v>99</v>
      </c>
      <c r="U51" s="30"/>
      <c r="V51" s="30" t="s">
        <v>99</v>
      </c>
      <c r="W51" s="30">
        <v>1</v>
      </c>
      <c r="X51" s="30"/>
      <c r="Y51" s="30"/>
      <c r="Z51" s="30"/>
      <c r="AA51" s="85">
        <f>AVERAGE(W51:Z51)</f>
        <v>1</v>
      </c>
      <c r="AB51" s="61" t="s">
        <v>174</v>
      </c>
      <c r="AC51" s="61" t="s">
        <v>6</v>
      </c>
      <c r="AD51" s="82"/>
      <c r="AE51" s="60">
        <f>AVERAGE(R51:Z51)</f>
        <v>1</v>
      </c>
      <c r="AG51" s="30">
        <v>1</v>
      </c>
      <c r="AH51" s="30">
        <v>1</v>
      </c>
      <c r="AI51" s="30">
        <v>1</v>
      </c>
      <c r="AJ51" s="30">
        <v>1</v>
      </c>
      <c r="AK51" s="57">
        <f>AG51*(AH51+AI51+AJ51)</f>
        <v>3</v>
      </c>
      <c r="AM51" s="59">
        <f>AE51*AK51</f>
        <v>3</v>
      </c>
      <c r="AN51" s="63">
        <f>AM51</f>
        <v>3</v>
      </c>
      <c r="AO51" s="67"/>
      <c r="AP51" s="64">
        <f>AM51*100/$AN$81</f>
        <v>0.0679414495685718</v>
      </c>
      <c r="AQ51" s="101">
        <v>0.5</v>
      </c>
      <c r="AR51" s="101">
        <v>0.5</v>
      </c>
    </row>
    <row r="52" spans="1:44" ht="36">
      <c r="A52" s="113"/>
      <c r="B52" s="19">
        <v>48</v>
      </c>
      <c r="C52" s="1" t="s">
        <v>456</v>
      </c>
      <c r="D52" s="1" t="s">
        <v>298</v>
      </c>
      <c r="E52" s="87" t="s">
        <v>399</v>
      </c>
      <c r="F52" s="77"/>
      <c r="G52" s="77"/>
      <c r="H52" s="30">
        <v>1</v>
      </c>
      <c r="I52" s="30"/>
      <c r="J52" s="30"/>
      <c r="K52" s="30">
        <v>10</v>
      </c>
      <c r="L52" s="30">
        <f>SUM(H52:K52)</f>
        <v>11</v>
      </c>
      <c r="M52" s="28">
        <f>H52/$L52</f>
        <v>0.09090909090909091</v>
      </c>
      <c r="N52" s="28">
        <f>I52/$L52</f>
        <v>0</v>
      </c>
      <c r="O52" s="28">
        <f>J52/$L52</f>
        <v>0</v>
      </c>
      <c r="P52" s="28">
        <f>K52/$L52</f>
        <v>0.9090909090909091</v>
      </c>
      <c r="Q52" s="71">
        <f>(M52+N52)-(O52+P52)</f>
        <v>-0.8181818181818181</v>
      </c>
      <c r="R52" s="68">
        <v>1</v>
      </c>
      <c r="T52" s="30"/>
      <c r="U52" s="30"/>
      <c r="V52" s="30" t="s">
        <v>373</v>
      </c>
      <c r="W52" s="30"/>
      <c r="X52" s="30"/>
      <c r="Y52" s="30"/>
      <c r="Z52" s="30"/>
      <c r="AA52" s="85" t="e">
        <f>AVERAGE(W52:Z52)</f>
        <v>#DIV/0!</v>
      </c>
      <c r="AB52" s="61"/>
      <c r="AC52" s="61" t="s">
        <v>6</v>
      </c>
      <c r="AD52" s="82"/>
      <c r="AE52" s="60">
        <f>AVERAGE(R52:Z52)</f>
        <v>1</v>
      </c>
      <c r="AG52" s="30">
        <v>1</v>
      </c>
      <c r="AH52" s="30">
        <v>1</v>
      </c>
      <c r="AI52" s="30">
        <v>1</v>
      </c>
      <c r="AJ52" s="30">
        <v>1</v>
      </c>
      <c r="AK52" s="57">
        <f>AG52*(AH52+AI52+AJ52)</f>
        <v>3</v>
      </c>
      <c r="AM52" s="59">
        <f>AE52*AK52</f>
        <v>3</v>
      </c>
      <c r="AN52" s="63">
        <f>AM52</f>
        <v>3</v>
      </c>
      <c r="AO52" s="67"/>
      <c r="AP52" s="64">
        <f>AM52*100/$AN$81</f>
        <v>0.0679414495685718</v>
      </c>
      <c r="AQ52" s="101">
        <v>0.5</v>
      </c>
      <c r="AR52" s="101">
        <v>0.5</v>
      </c>
    </row>
    <row r="53" spans="1:44" ht="36">
      <c r="A53" s="114" t="s">
        <v>324</v>
      </c>
      <c r="B53" s="19">
        <v>49</v>
      </c>
      <c r="C53" s="11" t="s">
        <v>317</v>
      </c>
      <c r="D53" s="11" t="s">
        <v>299</v>
      </c>
      <c r="E53" s="94" t="s">
        <v>400</v>
      </c>
      <c r="F53" s="77"/>
      <c r="G53" s="77"/>
      <c r="H53" s="30">
        <v>7</v>
      </c>
      <c r="I53" s="30">
        <v>2</v>
      </c>
      <c r="J53" s="30"/>
      <c r="K53" s="30">
        <v>2</v>
      </c>
      <c r="L53" s="30">
        <f>SUM(H53:K53)</f>
        <v>11</v>
      </c>
      <c r="M53" s="28">
        <f>H53/$L53</f>
        <v>0.6363636363636364</v>
      </c>
      <c r="N53" s="28">
        <f>I53/$L53</f>
        <v>0.18181818181818182</v>
      </c>
      <c r="O53" s="28">
        <f>J53/$L53</f>
        <v>0</v>
      </c>
      <c r="P53" s="28">
        <f>K53/$L53</f>
        <v>0.18181818181818182</v>
      </c>
      <c r="Q53" s="71">
        <f>(M53+N53)-(O53+P53)</f>
        <v>0.6363636363636362</v>
      </c>
      <c r="R53" s="68">
        <v>4</v>
      </c>
      <c r="T53" s="30" t="s">
        <v>59</v>
      </c>
      <c r="U53" s="30"/>
      <c r="V53" s="30" t="s">
        <v>59</v>
      </c>
      <c r="W53" s="30">
        <v>4</v>
      </c>
      <c r="X53" s="30">
        <v>4</v>
      </c>
      <c r="Y53" s="30"/>
      <c r="Z53" s="30"/>
      <c r="AA53" s="85">
        <f>AVERAGE(W53:Z53)</f>
        <v>4</v>
      </c>
      <c r="AB53" s="61"/>
      <c r="AC53" s="61" t="s">
        <v>6</v>
      </c>
      <c r="AD53" s="82"/>
      <c r="AE53" s="60">
        <f>AVERAGE(R53:Z53)</f>
        <v>4</v>
      </c>
      <c r="AG53" s="30">
        <v>2</v>
      </c>
      <c r="AH53" s="30">
        <v>1</v>
      </c>
      <c r="AI53" s="30">
        <v>3</v>
      </c>
      <c r="AJ53" s="30">
        <v>1</v>
      </c>
      <c r="AK53" s="57">
        <f>AG53*(AH53+AI53+AJ53)</f>
        <v>10</v>
      </c>
      <c r="AM53" s="59">
        <f>AE53*AK53</f>
        <v>40</v>
      </c>
      <c r="AN53" s="63">
        <f>AM53</f>
        <v>40</v>
      </c>
      <c r="AO53" s="67"/>
      <c r="AP53" s="64">
        <f>AM53*100/$AN$81</f>
        <v>0.905885994247624</v>
      </c>
      <c r="AQ53" s="101">
        <v>1</v>
      </c>
      <c r="AR53" s="101">
        <v>1</v>
      </c>
    </row>
    <row r="54" spans="1:44" ht="45">
      <c r="A54" s="115"/>
      <c r="B54" s="19">
        <v>50</v>
      </c>
      <c r="C54" s="11" t="s">
        <v>457</v>
      </c>
      <c r="D54" s="11" t="s">
        <v>300</v>
      </c>
      <c r="E54" s="94" t="s">
        <v>401</v>
      </c>
      <c r="F54" s="77"/>
      <c r="G54" s="77"/>
      <c r="H54" s="30">
        <v>6</v>
      </c>
      <c r="I54" s="30"/>
      <c r="J54" s="30">
        <v>2</v>
      </c>
      <c r="K54" s="30">
        <v>3</v>
      </c>
      <c r="L54" s="30">
        <f>SUM(H54:K54)</f>
        <v>11</v>
      </c>
      <c r="M54" s="28">
        <f>H54/$L54</f>
        <v>0.5454545454545454</v>
      </c>
      <c r="N54" s="28">
        <f>I54/$L54</f>
        <v>0</v>
      </c>
      <c r="O54" s="28">
        <f>J54/$L54</f>
        <v>0.18181818181818182</v>
      </c>
      <c r="P54" s="28">
        <f>K54/$L54</f>
        <v>0.2727272727272727</v>
      </c>
      <c r="Q54" s="71">
        <f>(M54+N54)-(O54+P54)</f>
        <v>0.09090909090909088</v>
      </c>
      <c r="R54" s="68">
        <v>3</v>
      </c>
      <c r="T54" s="30" t="s">
        <v>39</v>
      </c>
      <c r="U54" s="30" t="s">
        <v>48</v>
      </c>
      <c r="V54" s="30" t="s">
        <v>47</v>
      </c>
      <c r="W54" s="30">
        <v>1</v>
      </c>
      <c r="X54" s="30"/>
      <c r="Y54" s="30"/>
      <c r="Z54" s="30"/>
      <c r="AA54" s="85">
        <f>AVERAGE(W54:Z54)</f>
        <v>1</v>
      </c>
      <c r="AB54" s="61" t="s">
        <v>153</v>
      </c>
      <c r="AC54" s="61" t="s">
        <v>6</v>
      </c>
      <c r="AD54" s="82"/>
      <c r="AE54" s="60">
        <f>AVERAGE(R54:Z54)</f>
        <v>2</v>
      </c>
      <c r="AG54" s="30">
        <v>2</v>
      </c>
      <c r="AH54" s="30">
        <v>1</v>
      </c>
      <c r="AI54" s="30">
        <v>2</v>
      </c>
      <c r="AJ54" s="30">
        <v>1</v>
      </c>
      <c r="AK54" s="57">
        <f>AG54*(AH54+AI54+AJ54)</f>
        <v>8</v>
      </c>
      <c r="AM54" s="59">
        <f>AE54*AK54</f>
        <v>16</v>
      </c>
      <c r="AN54" s="63">
        <f>AM54</f>
        <v>16</v>
      </c>
      <c r="AO54" s="67"/>
      <c r="AP54" s="64">
        <f>AM54*100/$AN$81</f>
        <v>0.3623543976990496</v>
      </c>
      <c r="AQ54" s="101">
        <v>0.5</v>
      </c>
      <c r="AR54" s="101">
        <v>0.5</v>
      </c>
    </row>
    <row r="55" spans="1:44" ht="24">
      <c r="A55" s="115"/>
      <c r="B55" s="19">
        <v>51</v>
      </c>
      <c r="C55" s="11" t="s">
        <v>458</v>
      </c>
      <c r="D55" s="11" t="s">
        <v>301</v>
      </c>
      <c r="E55" s="94" t="s">
        <v>402</v>
      </c>
      <c r="F55" s="77"/>
      <c r="G55" s="77"/>
      <c r="H55" s="30">
        <v>9</v>
      </c>
      <c r="I55" s="30">
        <v>1</v>
      </c>
      <c r="J55" s="30"/>
      <c r="K55" s="30">
        <v>1</v>
      </c>
      <c r="L55" s="30">
        <f>SUM(H55:K55)</f>
        <v>11</v>
      </c>
      <c r="M55" s="28">
        <f>H55/$L55</f>
        <v>0.8181818181818182</v>
      </c>
      <c r="N55" s="28">
        <f>I55/$L55</f>
        <v>0.09090909090909091</v>
      </c>
      <c r="O55" s="28">
        <f>J55/$L55</f>
        <v>0</v>
      </c>
      <c r="P55" s="28">
        <f>K55/$L55</f>
        <v>0.09090909090909091</v>
      </c>
      <c r="Q55" s="71">
        <f>(M55+N55)-(O55+P55)</f>
        <v>0.8181818181818182</v>
      </c>
      <c r="R55" s="68">
        <v>4</v>
      </c>
      <c r="T55" s="30" t="s">
        <v>33</v>
      </c>
      <c r="U55" s="30"/>
      <c r="V55" s="30" t="s">
        <v>33</v>
      </c>
      <c r="W55" s="30" t="s">
        <v>39</v>
      </c>
      <c r="X55" s="30"/>
      <c r="Y55" s="30"/>
      <c r="Z55" s="30"/>
      <c r="AA55" s="85" t="e">
        <f>AVERAGE(W55:Z55)</f>
        <v>#DIV/0!</v>
      </c>
      <c r="AB55" s="61"/>
      <c r="AC55" s="61" t="s">
        <v>6</v>
      </c>
      <c r="AD55" s="82"/>
      <c r="AE55" s="60">
        <f>AVERAGE(R55:Z55)</f>
        <v>4</v>
      </c>
      <c r="AG55" s="30">
        <v>3</v>
      </c>
      <c r="AH55" s="30">
        <v>1</v>
      </c>
      <c r="AI55" s="30">
        <v>1</v>
      </c>
      <c r="AJ55" s="30">
        <v>1</v>
      </c>
      <c r="AK55" s="57">
        <f>AG55*(AH55+AI55+AJ55)</f>
        <v>9</v>
      </c>
      <c r="AM55" s="59">
        <f>AE55*AK55</f>
        <v>36</v>
      </c>
      <c r="AN55" s="63">
        <f>AM55</f>
        <v>36</v>
      </c>
      <c r="AO55" s="67"/>
      <c r="AP55" s="64">
        <f>AM55*100/$AN$81</f>
        <v>0.8152973948228616</v>
      </c>
      <c r="AQ55" s="101">
        <v>0.5</v>
      </c>
      <c r="AR55" s="101">
        <v>0.5</v>
      </c>
    </row>
    <row r="56" spans="1:44" ht="36">
      <c r="A56" s="115"/>
      <c r="B56" s="19">
        <v>52</v>
      </c>
      <c r="C56" s="11" t="s">
        <v>459</v>
      </c>
      <c r="D56" s="11" t="s">
        <v>302</v>
      </c>
      <c r="E56" s="94" t="s">
        <v>404</v>
      </c>
      <c r="F56" s="77"/>
      <c r="G56" s="77"/>
      <c r="H56" s="30">
        <v>10</v>
      </c>
      <c r="I56" s="30"/>
      <c r="J56" s="30"/>
      <c r="K56" s="30">
        <v>1</v>
      </c>
      <c r="L56" s="30">
        <f>SUM(H56:K56)</f>
        <v>11</v>
      </c>
      <c r="M56" s="28">
        <f>H56/$L56</f>
        <v>0.9090909090909091</v>
      </c>
      <c r="N56" s="28">
        <f>I56/$L56</f>
        <v>0</v>
      </c>
      <c r="O56" s="28">
        <f>J56/$L56</f>
        <v>0</v>
      </c>
      <c r="P56" s="28">
        <f>K56/$L56</f>
        <v>0.09090909090909091</v>
      </c>
      <c r="Q56" s="71">
        <f>(M56+N56)-(O56+P56)</f>
        <v>0.8181818181818181</v>
      </c>
      <c r="R56" s="68">
        <v>4</v>
      </c>
      <c r="T56" s="30"/>
      <c r="U56" s="30"/>
      <c r="V56" s="30" t="s">
        <v>373</v>
      </c>
      <c r="W56" s="30"/>
      <c r="X56" s="30"/>
      <c r="Y56" s="30"/>
      <c r="Z56" s="30"/>
      <c r="AA56" s="85" t="e">
        <f>AVERAGE(W56:Z56)</f>
        <v>#DIV/0!</v>
      </c>
      <c r="AB56" s="61"/>
      <c r="AC56" s="61" t="s">
        <v>6</v>
      </c>
      <c r="AD56" s="82"/>
      <c r="AE56" s="60">
        <f>AVERAGE(R56:Z56)</f>
        <v>4</v>
      </c>
      <c r="AG56" s="30">
        <v>2</v>
      </c>
      <c r="AH56" s="30">
        <v>1</v>
      </c>
      <c r="AI56" s="30">
        <v>0</v>
      </c>
      <c r="AJ56" s="30">
        <v>1</v>
      </c>
      <c r="AK56" s="57">
        <f>AG56*(AH56+AI56+AJ56)</f>
        <v>4</v>
      </c>
      <c r="AM56" s="59">
        <f>AE56*AK56</f>
        <v>16</v>
      </c>
      <c r="AN56" s="63">
        <f>AM56</f>
        <v>16</v>
      </c>
      <c r="AO56" s="67"/>
      <c r="AP56" s="64">
        <f>AM56*100/$AN$81</f>
        <v>0.3623543976990496</v>
      </c>
      <c r="AQ56" s="101">
        <v>0.5</v>
      </c>
      <c r="AR56" s="101">
        <v>0.5</v>
      </c>
    </row>
    <row r="57" spans="1:44" ht="25.5">
      <c r="A57" s="115"/>
      <c r="B57" s="19">
        <v>53</v>
      </c>
      <c r="C57" s="11" t="s">
        <v>460</v>
      </c>
      <c r="D57" s="11" t="s">
        <v>416</v>
      </c>
      <c r="E57" s="94" t="s">
        <v>417</v>
      </c>
      <c r="F57" s="77"/>
      <c r="G57" s="77"/>
      <c r="H57" s="30">
        <v>1</v>
      </c>
      <c r="I57" s="30">
        <v>3</v>
      </c>
      <c r="J57" s="30"/>
      <c r="K57" s="30">
        <v>7</v>
      </c>
      <c r="L57" s="30">
        <f>SUM(H57:K57)</f>
        <v>11</v>
      </c>
      <c r="M57" s="28">
        <f>H57/$L57</f>
        <v>0.09090909090909091</v>
      </c>
      <c r="N57" s="28">
        <f>I57/$L57</f>
        <v>0.2727272727272727</v>
      </c>
      <c r="O57" s="28">
        <f>J57/$L57</f>
        <v>0</v>
      </c>
      <c r="P57" s="28">
        <f>K57/$L57</f>
        <v>0.6363636363636364</v>
      </c>
      <c r="Q57" s="71">
        <f>(M57+N57)-(O57+P57)</f>
        <v>-0.2727272727272727</v>
      </c>
      <c r="R57" s="68">
        <v>2</v>
      </c>
      <c r="T57" s="30"/>
      <c r="U57" s="30"/>
      <c r="V57" s="30" t="s">
        <v>373</v>
      </c>
      <c r="W57" s="30"/>
      <c r="X57" s="30"/>
      <c r="Y57" s="30"/>
      <c r="Z57" s="30"/>
      <c r="AA57" s="85" t="e">
        <f>AVERAGE(W57:Z57)</f>
        <v>#DIV/0!</v>
      </c>
      <c r="AB57" s="61"/>
      <c r="AC57" s="61" t="s">
        <v>6</v>
      </c>
      <c r="AD57" s="82"/>
      <c r="AE57" s="60">
        <f>AVERAGE(R57:Z57)</f>
        <v>2</v>
      </c>
      <c r="AG57" s="30">
        <v>2</v>
      </c>
      <c r="AH57" s="30">
        <v>1</v>
      </c>
      <c r="AI57" s="30">
        <v>2</v>
      </c>
      <c r="AJ57" s="30">
        <v>1</v>
      </c>
      <c r="AK57" s="57">
        <f>AG57*(AH57+AI57+AJ57)</f>
        <v>8</v>
      </c>
      <c r="AM57" s="59">
        <f>AE57*AK57</f>
        <v>16</v>
      </c>
      <c r="AN57" s="63">
        <f>AM57</f>
        <v>16</v>
      </c>
      <c r="AO57" s="67"/>
      <c r="AP57" s="64">
        <f>AM57*100/$AN$81</f>
        <v>0.3623543976990496</v>
      </c>
      <c r="AQ57" s="101">
        <v>0.5</v>
      </c>
      <c r="AR57" s="101">
        <v>0.5</v>
      </c>
    </row>
    <row r="58" spans="1:44" ht="25.5">
      <c r="A58" s="115"/>
      <c r="B58" s="19">
        <v>54</v>
      </c>
      <c r="C58" s="11" t="s">
        <v>461</v>
      </c>
      <c r="D58" s="11" t="s">
        <v>253</v>
      </c>
      <c r="E58" s="94" t="s">
        <v>415</v>
      </c>
      <c r="F58" s="77"/>
      <c r="G58" s="77"/>
      <c r="H58" s="30">
        <v>1</v>
      </c>
      <c r="I58" s="30">
        <v>4</v>
      </c>
      <c r="J58" s="30"/>
      <c r="K58" s="30">
        <v>6</v>
      </c>
      <c r="L58" s="30">
        <f>SUM(H58:K58)</f>
        <v>11</v>
      </c>
      <c r="M58" s="28">
        <f>H58/$L58</f>
        <v>0.09090909090909091</v>
      </c>
      <c r="N58" s="28">
        <f>I58/$L58</f>
        <v>0.36363636363636365</v>
      </c>
      <c r="O58" s="28">
        <f>J58/$L58</f>
        <v>0</v>
      </c>
      <c r="P58" s="28">
        <f>K58/$L58</f>
        <v>0.5454545454545454</v>
      </c>
      <c r="Q58" s="71">
        <f>(M58+N58)-(O58+P58)</f>
        <v>-0.09090909090909083</v>
      </c>
      <c r="R58" s="68">
        <v>2</v>
      </c>
      <c r="T58" s="30"/>
      <c r="U58" s="30"/>
      <c r="V58" s="30" t="s">
        <v>373</v>
      </c>
      <c r="W58" s="30"/>
      <c r="X58" s="30"/>
      <c r="Y58" s="30"/>
      <c r="Z58" s="30"/>
      <c r="AA58" s="85" t="e">
        <f>AVERAGE(W58:Z58)</f>
        <v>#DIV/0!</v>
      </c>
      <c r="AB58" s="61"/>
      <c r="AC58" s="61" t="s">
        <v>6</v>
      </c>
      <c r="AD58" s="82"/>
      <c r="AE58" s="60">
        <f>AVERAGE(R58:Z58)</f>
        <v>2</v>
      </c>
      <c r="AG58" s="30">
        <v>2</v>
      </c>
      <c r="AH58" s="30">
        <v>1</v>
      </c>
      <c r="AI58" s="30">
        <v>2</v>
      </c>
      <c r="AJ58" s="30">
        <v>1</v>
      </c>
      <c r="AK58" s="57">
        <f>AG58*(AH58+AI58+AJ58)</f>
        <v>8</v>
      </c>
      <c r="AM58" s="59">
        <f>AE58*AK58</f>
        <v>16</v>
      </c>
      <c r="AN58" s="63">
        <f>AM58</f>
        <v>16</v>
      </c>
      <c r="AO58" s="67"/>
      <c r="AP58" s="64">
        <f>AM58*100/$AN$81</f>
        <v>0.3623543976990496</v>
      </c>
      <c r="AQ58" s="101">
        <v>0.5</v>
      </c>
      <c r="AR58" s="101">
        <v>0.5</v>
      </c>
    </row>
    <row r="59" spans="1:44" ht="60">
      <c r="A59" s="116"/>
      <c r="B59" s="19">
        <v>55</v>
      </c>
      <c r="C59" s="11" t="s">
        <v>462</v>
      </c>
      <c r="D59" s="11" t="s">
        <v>303</v>
      </c>
      <c r="E59" s="94" t="s">
        <v>403</v>
      </c>
      <c r="F59" s="77"/>
      <c r="G59" s="77"/>
      <c r="H59" s="30">
        <v>1</v>
      </c>
      <c r="I59" s="30">
        <v>7</v>
      </c>
      <c r="J59" s="30">
        <v>1</v>
      </c>
      <c r="K59" s="30">
        <v>2</v>
      </c>
      <c r="L59" s="30">
        <f>SUM(H59:K59)</f>
        <v>11</v>
      </c>
      <c r="M59" s="28">
        <f>H59/$L59</f>
        <v>0.09090909090909091</v>
      </c>
      <c r="N59" s="28">
        <f>I59/$L59</f>
        <v>0.6363636363636364</v>
      </c>
      <c r="O59" s="28">
        <f>J59/$L59</f>
        <v>0.09090909090909091</v>
      </c>
      <c r="P59" s="28">
        <f>K59/$L59</f>
        <v>0.18181818181818182</v>
      </c>
      <c r="Q59" s="71">
        <f>(M59+N59)-(O59+P59)</f>
        <v>0.4545454545454546</v>
      </c>
      <c r="R59" s="68">
        <v>3</v>
      </c>
      <c r="T59" s="30" t="s">
        <v>100</v>
      </c>
      <c r="U59" s="30" t="s">
        <v>58</v>
      </c>
      <c r="V59" s="30" t="s">
        <v>121</v>
      </c>
      <c r="W59" s="30">
        <v>3</v>
      </c>
      <c r="X59" s="30">
        <v>3</v>
      </c>
      <c r="Y59" s="30">
        <v>4</v>
      </c>
      <c r="Z59" s="30"/>
      <c r="AA59" s="85">
        <f>AVERAGE(W59:Z59)</f>
        <v>3.3333333333333335</v>
      </c>
      <c r="AB59" s="61" t="s">
        <v>52</v>
      </c>
      <c r="AC59" s="61" t="s">
        <v>6</v>
      </c>
      <c r="AD59" s="82"/>
      <c r="AE59" s="60">
        <f>AVERAGE(R59:Z59)</f>
        <v>3.25</v>
      </c>
      <c r="AG59" s="30">
        <v>3</v>
      </c>
      <c r="AH59" s="30">
        <v>1</v>
      </c>
      <c r="AI59" s="30">
        <v>2</v>
      </c>
      <c r="AJ59" s="30">
        <v>1</v>
      </c>
      <c r="AK59" s="57">
        <f>AG59*(AH59+AI59+AJ59)</f>
        <v>12</v>
      </c>
      <c r="AM59" s="59">
        <f>AE59*AK59</f>
        <v>39</v>
      </c>
      <c r="AN59" s="63">
        <f>AM59</f>
        <v>39</v>
      </c>
      <c r="AO59" s="67"/>
      <c r="AP59" s="64">
        <f>AM59*100/$AN$81</f>
        <v>0.8832388443914333</v>
      </c>
      <c r="AQ59" s="101">
        <v>0.5</v>
      </c>
      <c r="AR59" s="101">
        <v>0.5</v>
      </c>
    </row>
    <row r="60" spans="1:44" ht="45">
      <c r="A60" s="117" t="s">
        <v>325</v>
      </c>
      <c r="B60" s="19">
        <v>56</v>
      </c>
      <c r="C60" s="12" t="s">
        <v>318</v>
      </c>
      <c r="D60" s="12" t="s">
        <v>304</v>
      </c>
      <c r="E60" s="95" t="s">
        <v>405</v>
      </c>
      <c r="F60" s="77"/>
      <c r="G60" s="77"/>
      <c r="H60" s="30">
        <v>1</v>
      </c>
      <c r="I60" s="30">
        <v>9</v>
      </c>
      <c r="J60" s="30"/>
      <c r="K60" s="30">
        <v>1</v>
      </c>
      <c r="L60" s="30">
        <f>SUM(H60:K60)</f>
        <v>11</v>
      </c>
      <c r="M60" s="28">
        <f>H60/$L60</f>
        <v>0.09090909090909091</v>
      </c>
      <c r="N60" s="28">
        <f>I60/$L60</f>
        <v>0.8181818181818182</v>
      </c>
      <c r="O60" s="28">
        <f>J60/$L60</f>
        <v>0</v>
      </c>
      <c r="P60" s="28">
        <f>K60/$L60</f>
        <v>0.09090909090909091</v>
      </c>
      <c r="Q60" s="71">
        <f>(M60+N60)-(O60+P60)</f>
        <v>0.8181818181818182</v>
      </c>
      <c r="R60" s="68">
        <v>4</v>
      </c>
      <c r="T60" s="30" t="s">
        <v>101</v>
      </c>
      <c r="U60" s="30"/>
      <c r="V60" s="30" t="s">
        <v>50</v>
      </c>
      <c r="W60" s="30">
        <v>4</v>
      </c>
      <c r="X60" s="30">
        <v>3</v>
      </c>
      <c r="Y60" s="30">
        <v>2</v>
      </c>
      <c r="Z60" s="30"/>
      <c r="AA60" s="85">
        <f>AVERAGE(W60:Z60)</f>
        <v>3</v>
      </c>
      <c r="AB60" s="61" t="s">
        <v>53</v>
      </c>
      <c r="AC60" s="61" t="s">
        <v>6</v>
      </c>
      <c r="AD60" s="82"/>
      <c r="AE60" s="60">
        <f>AVERAGE(R60:Z60)</f>
        <v>3.25</v>
      </c>
      <c r="AG60" s="30">
        <v>3</v>
      </c>
      <c r="AH60" s="30">
        <v>14</v>
      </c>
      <c r="AI60" s="30">
        <v>2</v>
      </c>
      <c r="AJ60" s="30">
        <v>2</v>
      </c>
      <c r="AK60" s="57">
        <f>AG60*(AH60+AI60+AJ60)</f>
        <v>54</v>
      </c>
      <c r="AM60" s="59">
        <f>AE60*AK60</f>
        <v>175.5</v>
      </c>
      <c r="AN60" s="63" t="s">
        <v>216</v>
      </c>
      <c r="AO60" s="67"/>
      <c r="AP60" s="63" t="s">
        <v>216</v>
      </c>
      <c r="AQ60" s="101"/>
      <c r="AR60" s="101"/>
    </row>
    <row r="61" spans="1:44" ht="36">
      <c r="A61" s="118"/>
      <c r="B61" s="19">
        <v>57</v>
      </c>
      <c r="C61" s="12" t="s">
        <v>463</v>
      </c>
      <c r="D61" s="12" t="s">
        <v>305</v>
      </c>
      <c r="E61" s="95" t="s">
        <v>406</v>
      </c>
      <c r="F61" s="77"/>
      <c r="G61" s="77"/>
      <c r="H61" s="30">
        <v>2</v>
      </c>
      <c r="I61" s="30">
        <v>6</v>
      </c>
      <c r="J61" s="30">
        <v>3</v>
      </c>
      <c r="K61" s="30"/>
      <c r="L61" s="30">
        <f>SUM(H61:K61)</f>
        <v>11</v>
      </c>
      <c r="M61" s="28">
        <f>H61/$L61</f>
        <v>0.18181818181818182</v>
      </c>
      <c r="N61" s="28">
        <f>I61/$L61</f>
        <v>0.5454545454545454</v>
      </c>
      <c r="O61" s="28">
        <f>J61/$L61</f>
        <v>0.2727272727272727</v>
      </c>
      <c r="P61" s="28">
        <f>K61/$L61</f>
        <v>0</v>
      </c>
      <c r="Q61" s="71">
        <f>(M61+N61)-(O61+P61)</f>
        <v>0.4545454545454546</v>
      </c>
      <c r="R61" s="68">
        <v>3</v>
      </c>
      <c r="T61" s="31" t="s">
        <v>102</v>
      </c>
      <c r="U61" s="30" t="s">
        <v>60</v>
      </c>
      <c r="V61" s="30" t="s">
        <v>46</v>
      </c>
      <c r="W61" s="30">
        <v>2</v>
      </c>
      <c r="X61" s="30">
        <v>3</v>
      </c>
      <c r="Y61" s="30"/>
      <c r="Z61" s="30"/>
      <c r="AA61" s="85">
        <f>AVERAGE(W61:Z61)</f>
        <v>2.5</v>
      </c>
      <c r="AB61" s="61" t="s">
        <v>177</v>
      </c>
      <c r="AC61" s="61" t="s">
        <v>6</v>
      </c>
      <c r="AD61" s="82"/>
      <c r="AE61" s="60">
        <f>AVERAGE(R61:Z61)</f>
        <v>2.6666666666666665</v>
      </c>
      <c r="AG61" s="30">
        <v>2</v>
      </c>
      <c r="AH61" s="30">
        <v>14</v>
      </c>
      <c r="AI61" s="30">
        <v>3</v>
      </c>
      <c r="AJ61" s="30">
        <v>2</v>
      </c>
      <c r="AK61" s="57">
        <f>AG61*(AH61+AI61+AJ61)</f>
        <v>38</v>
      </c>
      <c r="AM61" s="59">
        <f>AE61*AK61</f>
        <v>101.33333333333333</v>
      </c>
      <c r="AN61" s="63">
        <f>AM61</f>
        <v>101.33333333333333</v>
      </c>
      <c r="AO61" s="67"/>
      <c r="AP61" s="64">
        <f>AM61*100/$AN$81</f>
        <v>2.294911185427314</v>
      </c>
      <c r="AQ61" s="101">
        <v>2.5</v>
      </c>
      <c r="AR61" s="101">
        <v>2.5</v>
      </c>
    </row>
    <row r="62" spans="1:44" ht="45">
      <c r="A62" s="118"/>
      <c r="B62" s="19">
        <v>58</v>
      </c>
      <c r="C62" s="12" t="s">
        <v>464</v>
      </c>
      <c r="D62" s="12" t="s">
        <v>306</v>
      </c>
      <c r="E62" s="95" t="s">
        <v>407</v>
      </c>
      <c r="F62" s="77"/>
      <c r="G62" s="77"/>
      <c r="H62" s="30">
        <v>2</v>
      </c>
      <c r="I62" s="30">
        <v>6</v>
      </c>
      <c r="J62" s="30">
        <v>1</v>
      </c>
      <c r="K62" s="30">
        <v>2</v>
      </c>
      <c r="L62" s="30">
        <f>SUM(H62:K62)</f>
        <v>11</v>
      </c>
      <c r="M62" s="28">
        <f>H62/$L62</f>
        <v>0.18181818181818182</v>
      </c>
      <c r="N62" s="28">
        <f>I62/$L62</f>
        <v>0.5454545454545454</v>
      </c>
      <c r="O62" s="28">
        <f>J62/$L62</f>
        <v>0.09090909090909091</v>
      </c>
      <c r="P62" s="28">
        <f>K62/$L62</f>
        <v>0.18181818181818182</v>
      </c>
      <c r="Q62" s="71">
        <f>(M62+N62)-(O62+P62)</f>
        <v>0.4545454545454546</v>
      </c>
      <c r="R62" s="68">
        <v>3</v>
      </c>
      <c r="T62" s="30" t="s">
        <v>86</v>
      </c>
      <c r="U62" s="30" t="s">
        <v>58</v>
      </c>
      <c r="V62" s="30" t="s">
        <v>62</v>
      </c>
      <c r="W62" s="30">
        <v>2</v>
      </c>
      <c r="X62" s="30">
        <v>4</v>
      </c>
      <c r="Y62" s="30"/>
      <c r="Z62" s="30"/>
      <c r="AA62" s="85">
        <f>AVERAGE(W62:Z62)</f>
        <v>3</v>
      </c>
      <c r="AB62" s="61" t="s">
        <v>372</v>
      </c>
      <c r="AC62" s="61" t="s">
        <v>6</v>
      </c>
      <c r="AD62" s="82"/>
      <c r="AE62" s="60">
        <f>AVERAGE(R62:Z62)</f>
        <v>3</v>
      </c>
      <c r="AG62" s="30">
        <v>1</v>
      </c>
      <c r="AH62" s="30">
        <v>14</v>
      </c>
      <c r="AI62" s="30">
        <v>0</v>
      </c>
      <c r="AJ62" s="30">
        <v>2</v>
      </c>
      <c r="AK62" s="57">
        <f>AG62*(AH62+AI62+AJ62)</f>
        <v>16</v>
      </c>
      <c r="AM62" s="59">
        <f>AE62*AK62</f>
        <v>48</v>
      </c>
      <c r="AN62" s="63">
        <f>AM62</f>
        <v>48</v>
      </c>
      <c r="AO62" s="67"/>
      <c r="AP62" s="64">
        <f>AM62*100/$AN$81</f>
        <v>1.0870631930971488</v>
      </c>
      <c r="AQ62" s="101">
        <v>1</v>
      </c>
      <c r="AR62" s="101">
        <v>1</v>
      </c>
    </row>
    <row r="63" spans="1:44" ht="36">
      <c r="A63" s="118"/>
      <c r="B63" s="19">
        <v>59</v>
      </c>
      <c r="C63" s="12" t="s">
        <v>465</v>
      </c>
      <c r="D63" s="12" t="s">
        <v>309</v>
      </c>
      <c r="E63" s="95" t="s">
        <v>408</v>
      </c>
      <c r="F63" s="77"/>
      <c r="G63" s="77"/>
      <c r="H63" s="30">
        <v>1</v>
      </c>
      <c r="I63" s="30">
        <v>5</v>
      </c>
      <c r="J63" s="30">
        <v>1</v>
      </c>
      <c r="K63" s="30">
        <v>4</v>
      </c>
      <c r="L63" s="30">
        <f>SUM(H63:K63)</f>
        <v>11</v>
      </c>
      <c r="M63" s="28">
        <f>H63/$L63</f>
        <v>0.09090909090909091</v>
      </c>
      <c r="N63" s="28">
        <f>I63/$L63</f>
        <v>0.45454545454545453</v>
      </c>
      <c r="O63" s="28">
        <f>J63/$L63</f>
        <v>0.09090909090909091</v>
      </c>
      <c r="P63" s="28">
        <f>K63/$L63</f>
        <v>0.36363636363636365</v>
      </c>
      <c r="Q63" s="71">
        <f>(M63+N63)-(O63+P63)</f>
        <v>0.09090909090909083</v>
      </c>
      <c r="R63" s="68">
        <v>3</v>
      </c>
      <c r="T63" s="30" t="s">
        <v>87</v>
      </c>
      <c r="U63" s="30" t="s">
        <v>58</v>
      </c>
      <c r="V63" s="30" t="s">
        <v>123</v>
      </c>
      <c r="W63" s="30">
        <v>4</v>
      </c>
      <c r="X63" s="30">
        <v>2</v>
      </c>
      <c r="Y63" s="30">
        <v>4</v>
      </c>
      <c r="Z63" s="30"/>
      <c r="AA63" s="85">
        <f>AVERAGE(W63:Z63)</f>
        <v>3.3333333333333335</v>
      </c>
      <c r="AB63" s="61" t="s">
        <v>130</v>
      </c>
      <c r="AC63" s="61" t="s">
        <v>6</v>
      </c>
      <c r="AD63" s="82"/>
      <c r="AE63" s="60">
        <f>AVERAGE(R63:Z63)</f>
        <v>3.25</v>
      </c>
      <c r="AG63" s="30">
        <v>1</v>
      </c>
      <c r="AH63" s="30">
        <v>14</v>
      </c>
      <c r="AI63" s="30">
        <v>0</v>
      </c>
      <c r="AJ63" s="30">
        <v>2</v>
      </c>
      <c r="AK63" s="57">
        <f>AG63*(AH63+AI63+AJ63)</f>
        <v>16</v>
      </c>
      <c r="AM63" s="59">
        <f>AE63*AK63</f>
        <v>52</v>
      </c>
      <c r="AN63" s="63">
        <f>AM63</f>
        <v>52</v>
      </c>
      <c r="AO63" s="67"/>
      <c r="AP63" s="64">
        <f>AM63*100/$AN$81</f>
        <v>1.1776517925219112</v>
      </c>
      <c r="AQ63" s="101">
        <v>1</v>
      </c>
      <c r="AR63" s="101">
        <v>1</v>
      </c>
    </row>
    <row r="64" spans="1:44" ht="75">
      <c r="A64" s="118"/>
      <c r="B64" s="19">
        <v>60</v>
      </c>
      <c r="C64" s="12" t="s">
        <v>466</v>
      </c>
      <c r="D64" s="12" t="s">
        <v>233</v>
      </c>
      <c r="E64" s="95" t="s">
        <v>234</v>
      </c>
      <c r="F64" s="77"/>
      <c r="G64" s="77"/>
      <c r="H64" s="30">
        <v>1</v>
      </c>
      <c r="I64" s="30">
        <v>3</v>
      </c>
      <c r="J64" s="30">
        <v>1</v>
      </c>
      <c r="K64" s="30">
        <v>6</v>
      </c>
      <c r="L64" s="30">
        <f>SUM(H64:K64)</f>
        <v>11</v>
      </c>
      <c r="M64" s="28">
        <f>H64/$L64</f>
        <v>0.09090909090909091</v>
      </c>
      <c r="N64" s="28">
        <f>I64/$L64</f>
        <v>0.2727272727272727</v>
      </c>
      <c r="O64" s="28">
        <f>J64/$L64</f>
        <v>0.09090909090909091</v>
      </c>
      <c r="P64" s="28">
        <f>K64/$L64</f>
        <v>0.5454545454545454</v>
      </c>
      <c r="Q64" s="71">
        <f>(M64+N64)-(O64+P64)</f>
        <v>-0.2727272727272727</v>
      </c>
      <c r="R64" s="68">
        <v>2</v>
      </c>
      <c r="T64" s="30" t="s">
        <v>88</v>
      </c>
      <c r="U64" s="30" t="s">
        <v>58</v>
      </c>
      <c r="V64" s="30" t="s">
        <v>116</v>
      </c>
      <c r="W64" s="30">
        <v>4</v>
      </c>
      <c r="X64" s="30">
        <v>1</v>
      </c>
      <c r="Y64" s="30"/>
      <c r="Z64" s="30"/>
      <c r="AA64" s="85">
        <f>AVERAGE(W64:Z64)</f>
        <v>2.5</v>
      </c>
      <c r="AB64" s="61" t="s">
        <v>190</v>
      </c>
      <c r="AC64" s="61" t="s">
        <v>6</v>
      </c>
      <c r="AD64" s="82"/>
      <c r="AE64" s="60">
        <f>AVERAGE(R64:Z64)</f>
        <v>2.3333333333333335</v>
      </c>
      <c r="AG64" s="30">
        <v>1</v>
      </c>
      <c r="AH64" s="30">
        <v>14</v>
      </c>
      <c r="AI64" s="30">
        <v>0</v>
      </c>
      <c r="AJ64" s="30">
        <v>2</v>
      </c>
      <c r="AK64" s="57">
        <f>AG64*(AH64+AI64+AJ64)</f>
        <v>16</v>
      </c>
      <c r="AM64" s="59">
        <f>AE64*AK64</f>
        <v>37.333333333333336</v>
      </c>
      <c r="AN64" s="63">
        <f>AM64</f>
        <v>37.333333333333336</v>
      </c>
      <c r="AO64" s="67"/>
      <c r="AP64" s="64">
        <f>AM64*100/$AN$81</f>
        <v>0.8454935946311157</v>
      </c>
      <c r="AQ64" s="101">
        <v>0.5</v>
      </c>
      <c r="AR64" s="101">
        <v>0.5</v>
      </c>
    </row>
    <row r="65" spans="1:44" ht="24">
      <c r="A65" s="118"/>
      <c r="B65" s="19">
        <v>61</v>
      </c>
      <c r="C65" s="12" t="s">
        <v>467</v>
      </c>
      <c r="D65" s="12" t="s">
        <v>307</v>
      </c>
      <c r="E65" s="95" t="s">
        <v>224</v>
      </c>
      <c r="F65" s="77"/>
      <c r="G65" s="77"/>
      <c r="H65" s="30">
        <v>2</v>
      </c>
      <c r="I65" s="30">
        <v>7</v>
      </c>
      <c r="J65" s="30"/>
      <c r="K65" s="30">
        <v>2</v>
      </c>
      <c r="L65" s="30">
        <f>SUM(H65:K65)</f>
        <v>11</v>
      </c>
      <c r="M65" s="28">
        <f>H65/$L65</f>
        <v>0.18181818181818182</v>
      </c>
      <c r="N65" s="28">
        <f>I65/$L65</f>
        <v>0.6363636363636364</v>
      </c>
      <c r="O65" s="28">
        <f>J65/$L65</f>
        <v>0</v>
      </c>
      <c r="P65" s="28">
        <f>K65/$L65</f>
        <v>0.18181818181818182</v>
      </c>
      <c r="Q65" s="71">
        <f>(M65+N65)-(O65+P65)</f>
        <v>0.6363636363636362</v>
      </c>
      <c r="R65" s="68">
        <v>4</v>
      </c>
      <c r="T65" s="30" t="s">
        <v>89</v>
      </c>
      <c r="U65" s="30" t="s">
        <v>58</v>
      </c>
      <c r="V65" s="30" t="s">
        <v>110</v>
      </c>
      <c r="W65" s="30">
        <v>4</v>
      </c>
      <c r="X65" s="30" t="s">
        <v>39</v>
      </c>
      <c r="Y65" s="30"/>
      <c r="Z65" s="30"/>
      <c r="AA65" s="85">
        <f>AVERAGE(W65:Z65)</f>
        <v>4</v>
      </c>
      <c r="AB65" s="61"/>
      <c r="AC65" s="61" t="s">
        <v>6</v>
      </c>
      <c r="AD65" s="82"/>
      <c r="AE65" s="60">
        <f>AVERAGE(R65:Z65)</f>
        <v>4</v>
      </c>
      <c r="AG65" s="30">
        <v>1</v>
      </c>
      <c r="AH65" s="30">
        <v>14</v>
      </c>
      <c r="AI65" s="30">
        <v>0</v>
      </c>
      <c r="AJ65" s="30">
        <v>2</v>
      </c>
      <c r="AK65" s="57">
        <f>AG65*(AH65+AI65+AJ65)</f>
        <v>16</v>
      </c>
      <c r="AM65" s="59">
        <f>AE65*AK65</f>
        <v>64</v>
      </c>
      <c r="AN65" s="63">
        <f>AM65</f>
        <v>64</v>
      </c>
      <c r="AO65" s="67"/>
      <c r="AP65" s="64">
        <f>AM65*100/$AN$81</f>
        <v>1.4494175907961984</v>
      </c>
      <c r="AQ65" s="101">
        <v>1.5</v>
      </c>
      <c r="AR65" s="101">
        <v>1.5</v>
      </c>
    </row>
    <row r="66" spans="1:44" ht="45">
      <c r="A66" s="118"/>
      <c r="B66" s="19">
        <v>62</v>
      </c>
      <c r="C66" s="12" t="s">
        <v>468</v>
      </c>
      <c r="D66" s="12" t="s">
        <v>308</v>
      </c>
      <c r="E66" s="95" t="s">
        <v>225</v>
      </c>
      <c r="F66" s="77"/>
      <c r="G66" s="77"/>
      <c r="H66" s="30">
        <v>6</v>
      </c>
      <c r="I66" s="30">
        <v>1</v>
      </c>
      <c r="J66" s="30"/>
      <c r="K66" s="30">
        <v>4</v>
      </c>
      <c r="L66" s="30">
        <f>SUM(H66:K66)</f>
        <v>11</v>
      </c>
      <c r="M66" s="28">
        <f>H66/$L66</f>
        <v>0.5454545454545454</v>
      </c>
      <c r="N66" s="28">
        <f>I66/$L66</f>
        <v>0.09090909090909091</v>
      </c>
      <c r="O66" s="28">
        <f>J66/$L66</f>
        <v>0</v>
      </c>
      <c r="P66" s="28">
        <f>K66/$L66</f>
        <v>0.36363636363636365</v>
      </c>
      <c r="Q66" s="71">
        <f>(M66+N66)-(O66+P66)</f>
        <v>0.2727272727272727</v>
      </c>
      <c r="R66" s="68">
        <v>3</v>
      </c>
      <c r="T66" s="30" t="s">
        <v>77</v>
      </c>
      <c r="U66" s="30"/>
      <c r="V66" s="30" t="s">
        <v>77</v>
      </c>
      <c r="W66" s="30">
        <v>2</v>
      </c>
      <c r="X66" s="30"/>
      <c r="Y66" s="30"/>
      <c r="Z66" s="30"/>
      <c r="AA66" s="85">
        <f>AVERAGE(W66:Z66)</f>
        <v>2</v>
      </c>
      <c r="AB66" s="61" t="s">
        <v>191</v>
      </c>
      <c r="AC66" s="61" t="s">
        <v>6</v>
      </c>
      <c r="AD66" s="82"/>
      <c r="AE66" s="60">
        <f>AVERAGE(R66:Z66)</f>
        <v>2.5</v>
      </c>
      <c r="AG66" s="30">
        <v>1</v>
      </c>
      <c r="AH66" s="30">
        <v>14</v>
      </c>
      <c r="AI66" s="30">
        <v>0</v>
      </c>
      <c r="AJ66" s="30">
        <v>2</v>
      </c>
      <c r="AK66" s="57">
        <f>AG66*(AH66+AI66+AJ66)</f>
        <v>16</v>
      </c>
      <c r="AM66" s="59">
        <f>AE66*AK66</f>
        <v>40</v>
      </c>
      <c r="AN66" s="63">
        <f>AM66</f>
        <v>40</v>
      </c>
      <c r="AO66" s="67"/>
      <c r="AP66" s="64">
        <f>AM66*100/$AN$81</f>
        <v>0.905885994247624</v>
      </c>
      <c r="AQ66" s="101">
        <v>1</v>
      </c>
      <c r="AR66" s="101">
        <v>1</v>
      </c>
    </row>
    <row r="67" spans="1:44" ht="75">
      <c r="A67" s="119"/>
      <c r="B67" s="19">
        <v>63</v>
      </c>
      <c r="C67" s="12" t="s">
        <v>469</v>
      </c>
      <c r="D67" s="12" t="s">
        <v>310</v>
      </c>
      <c r="E67" s="95" t="s">
        <v>226</v>
      </c>
      <c r="F67" s="77"/>
      <c r="G67" s="77"/>
      <c r="H67" s="30">
        <v>3</v>
      </c>
      <c r="I67" s="30">
        <v>2</v>
      </c>
      <c r="J67" s="30"/>
      <c r="K67" s="30">
        <v>6</v>
      </c>
      <c r="L67" s="30">
        <f>SUM(H67:K67)</f>
        <v>11</v>
      </c>
      <c r="M67" s="28">
        <f>H67/$L67</f>
        <v>0.2727272727272727</v>
      </c>
      <c r="N67" s="28">
        <f>I67/$L67</f>
        <v>0.18181818181818182</v>
      </c>
      <c r="O67" s="28">
        <f>J67/$L67</f>
        <v>0</v>
      </c>
      <c r="P67" s="28">
        <f>K67/$L67</f>
        <v>0.5454545454545454</v>
      </c>
      <c r="Q67" s="71">
        <f>(M67+N67)-(O67+P67)</f>
        <v>-0.09090909090909088</v>
      </c>
      <c r="R67" s="68">
        <v>2</v>
      </c>
      <c r="T67" s="30" t="s">
        <v>98</v>
      </c>
      <c r="U67" s="30"/>
      <c r="V67" s="30" t="s">
        <v>98</v>
      </c>
      <c r="W67" s="30">
        <v>2</v>
      </c>
      <c r="X67" s="30">
        <v>3</v>
      </c>
      <c r="Y67" s="30"/>
      <c r="Z67" s="30"/>
      <c r="AA67" s="85">
        <f>AVERAGE(W67:Z67)</f>
        <v>2.5</v>
      </c>
      <c r="AB67" s="61" t="s">
        <v>223</v>
      </c>
      <c r="AC67" s="103" t="s">
        <v>337</v>
      </c>
      <c r="AD67" s="82"/>
      <c r="AE67" s="60">
        <f>AVERAGE(R67:Z67)</f>
        <v>2.3333333333333335</v>
      </c>
      <c r="AG67" s="30">
        <v>2</v>
      </c>
      <c r="AH67" s="30">
        <v>14</v>
      </c>
      <c r="AI67" s="30">
        <v>0</v>
      </c>
      <c r="AJ67" s="30">
        <v>2</v>
      </c>
      <c r="AK67" s="57">
        <f>AG67*(AH67+AI67+AJ67)</f>
        <v>32</v>
      </c>
      <c r="AM67" s="59">
        <f>AE67*AK67</f>
        <v>74.66666666666667</v>
      </c>
      <c r="AN67" s="63">
        <f>AM67</f>
        <v>74.66666666666667</v>
      </c>
      <c r="AO67" s="67"/>
      <c r="AP67" s="64">
        <f>AM67*100/$AN$81</f>
        <v>1.6909871892622315</v>
      </c>
      <c r="AQ67" s="101">
        <v>1.5</v>
      </c>
      <c r="AR67" s="101">
        <v>1.5</v>
      </c>
    </row>
    <row r="68" spans="1:44" ht="48">
      <c r="A68" s="119"/>
      <c r="B68" s="19">
        <v>64</v>
      </c>
      <c r="C68" s="12" t="s">
        <v>470</v>
      </c>
      <c r="D68" s="12" t="s">
        <v>311</v>
      </c>
      <c r="E68" s="95" t="s">
        <v>228</v>
      </c>
      <c r="F68" s="77"/>
      <c r="G68" s="77"/>
      <c r="H68" s="30"/>
      <c r="I68" s="30">
        <v>6</v>
      </c>
      <c r="J68" s="30"/>
      <c r="K68" s="30">
        <v>5</v>
      </c>
      <c r="L68" s="30">
        <f>SUM(H68:K68)</f>
        <v>11</v>
      </c>
      <c r="M68" s="28">
        <f>H68/$L68</f>
        <v>0</v>
      </c>
      <c r="N68" s="28">
        <f>I68/$L68</f>
        <v>0.5454545454545454</v>
      </c>
      <c r="O68" s="28">
        <f>J68/$L68</f>
        <v>0</v>
      </c>
      <c r="P68" s="28">
        <f>K68/$L68</f>
        <v>0.45454545454545453</v>
      </c>
      <c r="Q68" s="71">
        <f>(M68+N68)-(O68+P68)</f>
        <v>0.09090909090909088</v>
      </c>
      <c r="R68" s="68">
        <v>3</v>
      </c>
      <c r="T68" s="30" t="s">
        <v>90</v>
      </c>
      <c r="U68" s="30"/>
      <c r="V68" s="30" t="s">
        <v>109</v>
      </c>
      <c r="W68" s="30">
        <v>1</v>
      </c>
      <c r="X68" s="30" t="s">
        <v>39</v>
      </c>
      <c r="Y68" s="30"/>
      <c r="Z68" s="30"/>
      <c r="AA68" s="85">
        <f>AVERAGE(W68:Z68)</f>
        <v>1</v>
      </c>
      <c r="AB68" s="61" t="s">
        <v>247</v>
      </c>
      <c r="AC68" s="61" t="s">
        <v>6</v>
      </c>
      <c r="AD68" s="82"/>
      <c r="AE68" s="60">
        <f>AVERAGE(R68:Z68)</f>
        <v>2</v>
      </c>
      <c r="AG68" s="30">
        <v>2</v>
      </c>
      <c r="AH68" s="30">
        <v>14</v>
      </c>
      <c r="AI68" s="30">
        <v>0</v>
      </c>
      <c r="AJ68" s="30">
        <v>2</v>
      </c>
      <c r="AK68" s="57">
        <f>AG68*(AH68+AI68+AJ68)</f>
        <v>32</v>
      </c>
      <c r="AM68" s="59">
        <f>AE68*AK68</f>
        <v>64</v>
      </c>
      <c r="AN68" s="63">
        <f>AM68</f>
        <v>64</v>
      </c>
      <c r="AO68" s="67"/>
      <c r="AP68" s="64">
        <f>AM68*100/$AN$81</f>
        <v>1.4494175907961984</v>
      </c>
      <c r="AQ68" s="101">
        <v>1.5</v>
      </c>
      <c r="AR68" s="101">
        <v>1.5</v>
      </c>
    </row>
    <row r="69" spans="1:44" ht="45">
      <c r="A69" s="119"/>
      <c r="B69" s="19">
        <v>65</v>
      </c>
      <c r="C69" s="12" t="s">
        <v>471</v>
      </c>
      <c r="D69" s="12" t="s">
        <v>410</v>
      </c>
      <c r="E69" s="95" t="s">
        <v>412</v>
      </c>
      <c r="F69" s="77"/>
      <c r="G69" s="77"/>
      <c r="H69" s="30">
        <v>4</v>
      </c>
      <c r="I69" s="30">
        <v>2</v>
      </c>
      <c r="J69" s="30"/>
      <c r="K69" s="30">
        <v>5</v>
      </c>
      <c r="L69" s="30">
        <f>SUM(H69:K69)</f>
        <v>11</v>
      </c>
      <c r="M69" s="28">
        <f>H69/$L69</f>
        <v>0.36363636363636365</v>
      </c>
      <c r="N69" s="28">
        <f>I69/$L69</f>
        <v>0.18181818181818182</v>
      </c>
      <c r="O69" s="28">
        <f>J69/$L69</f>
        <v>0</v>
      </c>
      <c r="P69" s="28">
        <f>K69/$L69</f>
        <v>0.45454545454545453</v>
      </c>
      <c r="Q69" s="71">
        <f>(M69+N69)-(O69+P69)</f>
        <v>0.09090909090909088</v>
      </c>
      <c r="R69" s="68">
        <v>3</v>
      </c>
      <c r="T69" s="30" t="s">
        <v>31</v>
      </c>
      <c r="U69" s="30"/>
      <c r="V69" s="30" t="s">
        <v>37</v>
      </c>
      <c r="W69" s="30">
        <v>1</v>
      </c>
      <c r="X69" s="30"/>
      <c r="Y69" s="30"/>
      <c r="Z69" s="30"/>
      <c r="AA69" s="85">
        <f>AVERAGE(W69:Z69)</f>
        <v>1</v>
      </c>
      <c r="AB69" s="61" t="s">
        <v>248</v>
      </c>
      <c r="AC69" s="61" t="s">
        <v>6</v>
      </c>
      <c r="AD69" s="82"/>
      <c r="AE69" s="60">
        <f>AVERAGE(R69:Z69)</f>
        <v>2</v>
      </c>
      <c r="AG69" s="30">
        <v>2</v>
      </c>
      <c r="AH69" s="30">
        <v>14</v>
      </c>
      <c r="AI69" s="30">
        <v>0</v>
      </c>
      <c r="AJ69" s="30">
        <v>2</v>
      </c>
      <c r="AK69" s="57">
        <f>AG69*(AH69+AI69+AJ69)</f>
        <v>32</v>
      </c>
      <c r="AM69" s="59">
        <f>AE69*AK69</f>
        <v>64</v>
      </c>
      <c r="AN69" s="63">
        <f>AM69</f>
        <v>64</v>
      </c>
      <c r="AO69" s="67"/>
      <c r="AP69" s="64">
        <f>AM69*100/$AN$81</f>
        <v>1.4494175907961984</v>
      </c>
      <c r="AQ69" s="101">
        <v>1.5</v>
      </c>
      <c r="AR69" s="101">
        <v>1.5</v>
      </c>
    </row>
    <row r="70" spans="1:44" ht="144">
      <c r="A70" s="119"/>
      <c r="B70" s="19">
        <v>66</v>
      </c>
      <c r="C70" s="12" t="s">
        <v>472</v>
      </c>
      <c r="D70" s="12" t="s">
        <v>236</v>
      </c>
      <c r="E70" s="96" t="s">
        <v>250</v>
      </c>
      <c r="F70" s="79"/>
      <c r="G70" s="79"/>
      <c r="H70" s="30"/>
      <c r="I70" s="30">
        <v>6</v>
      </c>
      <c r="J70" s="30">
        <v>3</v>
      </c>
      <c r="K70" s="30">
        <v>2</v>
      </c>
      <c r="L70" s="30">
        <f>SUM(H70:K70)</f>
        <v>11</v>
      </c>
      <c r="M70" s="28">
        <f>H70/$L70</f>
        <v>0</v>
      </c>
      <c r="N70" s="28">
        <f>I70/$L70</f>
        <v>0.5454545454545454</v>
      </c>
      <c r="O70" s="28">
        <f>J70/$L70</f>
        <v>0.2727272727272727</v>
      </c>
      <c r="P70" s="28">
        <f>K70/$L70</f>
        <v>0.18181818181818182</v>
      </c>
      <c r="Q70" s="71">
        <f>(M70+N70)-(O70+P70)</f>
        <v>0.09090909090909088</v>
      </c>
      <c r="R70" s="68">
        <v>3</v>
      </c>
      <c r="T70" s="30" t="s">
        <v>103</v>
      </c>
      <c r="U70" s="30" t="s">
        <v>75</v>
      </c>
      <c r="V70" s="30" t="s">
        <v>122</v>
      </c>
      <c r="W70" s="30">
        <v>4</v>
      </c>
      <c r="X70" s="30" t="s">
        <v>39</v>
      </c>
      <c r="Y70" s="30">
        <v>2</v>
      </c>
      <c r="Z70" s="30"/>
      <c r="AA70" s="85">
        <f>AVERAGE(W70:Z70)</f>
        <v>3</v>
      </c>
      <c r="AB70" s="61" t="s">
        <v>249</v>
      </c>
      <c r="AC70" s="96" t="s">
        <v>338</v>
      </c>
      <c r="AD70" s="82"/>
      <c r="AE70" s="60">
        <f>AVERAGE(R70:Z70)</f>
        <v>3</v>
      </c>
      <c r="AG70" s="30">
        <v>2</v>
      </c>
      <c r="AH70" s="30">
        <v>14</v>
      </c>
      <c r="AI70" s="30">
        <v>3</v>
      </c>
      <c r="AJ70" s="30">
        <v>2</v>
      </c>
      <c r="AK70" s="57">
        <f>AG70*(AH70+AI70+AJ70)</f>
        <v>38</v>
      </c>
      <c r="AM70" s="59">
        <f>AE70*AK70</f>
        <v>114</v>
      </c>
      <c r="AN70" s="63">
        <f>AM70</f>
        <v>114</v>
      </c>
      <c r="AO70" s="67"/>
      <c r="AP70" s="64">
        <f>AM70*100/$AN$81</f>
        <v>2.581775083605728</v>
      </c>
      <c r="AQ70" s="101">
        <v>2.5</v>
      </c>
      <c r="AR70" s="101">
        <v>2.5</v>
      </c>
    </row>
    <row r="71" spans="1:44" ht="63.75">
      <c r="A71" s="119"/>
      <c r="B71" s="19">
        <v>67</v>
      </c>
      <c r="C71" s="12" t="s">
        <v>473</v>
      </c>
      <c r="D71" s="12" t="s">
        <v>414</v>
      </c>
      <c r="E71" s="95" t="s">
        <v>478</v>
      </c>
      <c r="F71" s="77"/>
      <c r="G71" s="77"/>
      <c r="H71" s="30">
        <v>1</v>
      </c>
      <c r="I71" s="30">
        <v>4</v>
      </c>
      <c r="J71" s="30"/>
      <c r="K71" s="30">
        <v>6</v>
      </c>
      <c r="L71" s="30">
        <f>SUM(H71:K71)</f>
        <v>11</v>
      </c>
      <c r="M71" s="28">
        <f>H71/$L71</f>
        <v>0.09090909090909091</v>
      </c>
      <c r="N71" s="28">
        <f>I71/$L71</f>
        <v>0.36363636363636365</v>
      </c>
      <c r="O71" s="28">
        <f>J71/$L71</f>
        <v>0</v>
      </c>
      <c r="P71" s="28">
        <f>K71/$L71</f>
        <v>0.5454545454545454</v>
      </c>
      <c r="Q71" s="71">
        <f>(M71+N71)-(O71+P71)</f>
        <v>-0.09090909090909083</v>
      </c>
      <c r="R71" s="68">
        <v>2</v>
      </c>
      <c r="T71" s="30"/>
      <c r="U71" s="30"/>
      <c r="V71" s="30" t="s">
        <v>373</v>
      </c>
      <c r="W71" s="30"/>
      <c r="X71" s="30"/>
      <c r="Y71" s="30"/>
      <c r="Z71" s="30"/>
      <c r="AA71" s="85" t="e">
        <f>AVERAGE(W71:Z71)</f>
        <v>#DIV/0!</v>
      </c>
      <c r="AB71" s="61"/>
      <c r="AC71" s="61" t="s">
        <v>6</v>
      </c>
      <c r="AD71" s="82"/>
      <c r="AE71" s="60">
        <f>AVERAGE(R71:Z71)</f>
        <v>2</v>
      </c>
      <c r="AG71" s="30">
        <v>2</v>
      </c>
      <c r="AH71" s="30">
        <v>14</v>
      </c>
      <c r="AI71" s="30">
        <v>2</v>
      </c>
      <c r="AJ71" s="30">
        <v>2</v>
      </c>
      <c r="AK71" s="57">
        <f>AG71*(AH71+AI71+AJ71)</f>
        <v>36</v>
      </c>
      <c r="AM71" s="59">
        <f>AE71*AK71</f>
        <v>72</v>
      </c>
      <c r="AN71" s="63">
        <f>AM71</f>
        <v>72</v>
      </c>
      <c r="AO71" s="67"/>
      <c r="AP71" s="64">
        <f>AM71*100/$AN$81</f>
        <v>1.6305947896457231</v>
      </c>
      <c r="AQ71" s="101">
        <v>1.5</v>
      </c>
      <c r="AR71" s="101">
        <v>1.5</v>
      </c>
    </row>
    <row r="72" spans="1:44" ht="72">
      <c r="A72" s="119"/>
      <c r="B72" s="19">
        <v>68</v>
      </c>
      <c r="C72" s="12" t="s">
        <v>474</v>
      </c>
      <c r="D72" s="12" t="s">
        <v>357</v>
      </c>
      <c r="E72" s="95" t="s">
        <v>235</v>
      </c>
      <c r="F72" s="77"/>
      <c r="G72" s="77"/>
      <c r="H72" s="30">
        <v>2</v>
      </c>
      <c r="I72" s="30">
        <v>4</v>
      </c>
      <c r="J72" s="30">
        <v>1</v>
      </c>
      <c r="K72" s="30">
        <v>4</v>
      </c>
      <c r="L72" s="30">
        <f>SUM(H72:K72)</f>
        <v>11</v>
      </c>
      <c r="M72" s="28">
        <f>H72/$L72</f>
        <v>0.18181818181818182</v>
      </c>
      <c r="N72" s="28">
        <f>I72/$L72</f>
        <v>0.36363636363636365</v>
      </c>
      <c r="O72" s="28">
        <f>J72/$L72</f>
        <v>0.09090909090909091</v>
      </c>
      <c r="P72" s="28">
        <f>K72/$L72</f>
        <v>0.36363636363636365</v>
      </c>
      <c r="Q72" s="71">
        <f>(M72+N72)-(O72+P72)</f>
        <v>0.09090909090909083</v>
      </c>
      <c r="R72" s="68">
        <v>3</v>
      </c>
      <c r="T72" s="30" t="s">
        <v>42</v>
      </c>
      <c r="U72" s="30" t="s">
        <v>58</v>
      </c>
      <c r="V72" s="30" t="s">
        <v>49</v>
      </c>
      <c r="W72" s="30">
        <v>2</v>
      </c>
      <c r="X72" s="30"/>
      <c r="Y72" s="30"/>
      <c r="Z72" s="30"/>
      <c r="AA72" s="85">
        <f>AVERAGE(W72:Z72)</f>
        <v>2</v>
      </c>
      <c r="AB72" s="61" t="s">
        <v>54</v>
      </c>
      <c r="AC72" s="61" t="s">
        <v>6</v>
      </c>
      <c r="AD72" s="82"/>
      <c r="AE72" s="60">
        <f>AVERAGE(R72:Z72)</f>
        <v>2.5</v>
      </c>
      <c r="AG72" s="30">
        <v>2</v>
      </c>
      <c r="AH72" s="30">
        <v>14</v>
      </c>
      <c r="AI72" s="30">
        <v>0</v>
      </c>
      <c r="AJ72" s="30">
        <v>2</v>
      </c>
      <c r="AK72" s="57">
        <f>AG72*(AH72+AI72+AJ72)</f>
        <v>32</v>
      </c>
      <c r="AM72" s="59">
        <f>AE72*AK72</f>
        <v>80</v>
      </c>
      <c r="AN72" s="63">
        <f>AM72</f>
        <v>80</v>
      </c>
      <c r="AO72" s="67"/>
      <c r="AP72" s="64">
        <f>AM72*100/$AN$81</f>
        <v>1.811771988495248</v>
      </c>
      <c r="AQ72" s="101">
        <v>2</v>
      </c>
      <c r="AR72" s="101">
        <v>2</v>
      </c>
    </row>
    <row r="73" spans="1:44" ht="48">
      <c r="A73" s="110" t="s">
        <v>326</v>
      </c>
      <c r="B73" s="19">
        <v>69</v>
      </c>
      <c r="C73" s="4" t="s">
        <v>319</v>
      </c>
      <c r="D73" s="4" t="s">
        <v>312</v>
      </c>
      <c r="E73" s="13" t="s">
        <v>229</v>
      </c>
      <c r="F73" s="77"/>
      <c r="G73" s="77"/>
      <c r="H73" s="30">
        <v>2</v>
      </c>
      <c r="I73" s="30">
        <v>7</v>
      </c>
      <c r="J73" s="30">
        <v>1</v>
      </c>
      <c r="K73" s="30">
        <v>1</v>
      </c>
      <c r="L73" s="30">
        <f>SUM(H73:K73)</f>
        <v>11</v>
      </c>
      <c r="M73" s="28">
        <f>H73/$L73</f>
        <v>0.18181818181818182</v>
      </c>
      <c r="N73" s="28">
        <f>I73/$L73</f>
        <v>0.6363636363636364</v>
      </c>
      <c r="O73" s="28">
        <f>J73/$L73</f>
        <v>0.09090909090909091</v>
      </c>
      <c r="P73" s="28">
        <f>K73/$L73</f>
        <v>0.09090909090909091</v>
      </c>
      <c r="Q73" s="71">
        <f>(M73+N73)-(O73+P73)</f>
        <v>0.6363636363636362</v>
      </c>
      <c r="R73" s="68">
        <v>4</v>
      </c>
      <c r="T73" s="31" t="s">
        <v>91</v>
      </c>
      <c r="U73" s="30" t="s">
        <v>58</v>
      </c>
      <c r="V73" s="30" t="s">
        <v>45</v>
      </c>
      <c r="W73" s="30">
        <v>3</v>
      </c>
      <c r="X73" s="30">
        <v>3</v>
      </c>
      <c r="Y73" s="30">
        <v>3</v>
      </c>
      <c r="Z73" s="30"/>
      <c r="AA73" s="85">
        <f>AVERAGE(W73:Z73)</f>
        <v>3</v>
      </c>
      <c r="AB73" s="61" t="s">
        <v>55</v>
      </c>
      <c r="AC73" s="61" t="s">
        <v>6</v>
      </c>
      <c r="AD73" s="82"/>
      <c r="AE73" s="60">
        <f>AVERAGE(R73:Z73)</f>
        <v>3.25</v>
      </c>
      <c r="AG73" s="30">
        <v>3</v>
      </c>
      <c r="AH73" s="30">
        <v>30</v>
      </c>
      <c r="AI73" s="30">
        <v>3</v>
      </c>
      <c r="AJ73" s="30">
        <v>3</v>
      </c>
      <c r="AK73" s="57">
        <f>AG73*(AH73+AI73+AJ73)</f>
        <v>108</v>
      </c>
      <c r="AM73" s="59">
        <f>AE73*AK73</f>
        <v>351</v>
      </c>
      <c r="AN73" s="63" t="s">
        <v>216</v>
      </c>
      <c r="AO73" s="67"/>
      <c r="AP73" s="63" t="s">
        <v>216</v>
      </c>
      <c r="AQ73" s="101"/>
      <c r="AR73" s="101"/>
    </row>
    <row r="74" spans="1:44" ht="60">
      <c r="A74" s="111"/>
      <c r="B74" s="19">
        <v>70</v>
      </c>
      <c r="C74" s="4" t="s">
        <v>475</v>
      </c>
      <c r="D74" s="4" t="s">
        <v>313</v>
      </c>
      <c r="E74" s="13" t="s">
        <v>230</v>
      </c>
      <c r="F74" s="77"/>
      <c r="G74" s="77"/>
      <c r="H74" s="30">
        <v>2</v>
      </c>
      <c r="I74" s="30">
        <v>5</v>
      </c>
      <c r="J74" s="30">
        <v>2</v>
      </c>
      <c r="K74" s="30">
        <v>2</v>
      </c>
      <c r="L74" s="30">
        <f>SUM(H74:K74)</f>
        <v>11</v>
      </c>
      <c r="M74" s="28">
        <f>H74/$L74</f>
        <v>0.18181818181818182</v>
      </c>
      <c r="N74" s="28">
        <f>I74/$L74</f>
        <v>0.45454545454545453</v>
      </c>
      <c r="O74" s="28">
        <f>J74/$L74</f>
        <v>0.18181818181818182</v>
      </c>
      <c r="P74" s="28">
        <f>K74/$L74</f>
        <v>0.18181818181818182</v>
      </c>
      <c r="Q74" s="71">
        <f>(M74+N74)-(O74+P74)</f>
        <v>0.2727272727272727</v>
      </c>
      <c r="R74" s="68">
        <v>3</v>
      </c>
      <c r="T74" s="30" t="s">
        <v>87</v>
      </c>
      <c r="U74" s="30" t="s">
        <v>61</v>
      </c>
      <c r="V74" s="30" t="s">
        <v>124</v>
      </c>
      <c r="W74" s="30">
        <v>2</v>
      </c>
      <c r="X74" s="30">
        <v>2</v>
      </c>
      <c r="Y74" s="30">
        <v>4</v>
      </c>
      <c r="Z74" s="30"/>
      <c r="AA74" s="85">
        <f>AVERAGE(W74:Z74)</f>
        <v>2.6666666666666665</v>
      </c>
      <c r="AB74" s="61" t="s">
        <v>154</v>
      </c>
      <c r="AC74" s="61" t="s">
        <v>6</v>
      </c>
      <c r="AD74" s="82"/>
      <c r="AE74" s="60">
        <f>AVERAGE(R74:Z74)</f>
        <v>2.75</v>
      </c>
      <c r="AG74" s="30">
        <v>2</v>
      </c>
      <c r="AH74" s="30">
        <v>30</v>
      </c>
      <c r="AI74" s="30">
        <v>3</v>
      </c>
      <c r="AJ74" s="30">
        <v>3</v>
      </c>
      <c r="AK74" s="57">
        <f>AG74*(AH74+AI74+AJ74)</f>
        <v>72</v>
      </c>
      <c r="AM74" s="59">
        <f>AE74*AK74</f>
        <v>198</v>
      </c>
      <c r="AN74" s="63">
        <f>AM74</f>
        <v>198</v>
      </c>
      <c r="AO74" s="67"/>
      <c r="AP74" s="64">
        <f>AM74*100/$AN$81</f>
        <v>4.484135671525738</v>
      </c>
      <c r="AQ74" s="101">
        <v>4.5</v>
      </c>
      <c r="AR74" s="101">
        <v>4.5</v>
      </c>
    </row>
    <row r="75" spans="1:44" ht="90">
      <c r="A75" s="111"/>
      <c r="B75" s="19">
        <v>71</v>
      </c>
      <c r="C75" s="4" t="s">
        <v>476</v>
      </c>
      <c r="D75" s="4" t="s">
        <v>314</v>
      </c>
      <c r="E75" s="13" t="s">
        <v>231</v>
      </c>
      <c r="F75" s="77"/>
      <c r="G75" s="77"/>
      <c r="H75" s="30">
        <v>4</v>
      </c>
      <c r="I75" s="30">
        <v>5</v>
      </c>
      <c r="J75" s="30"/>
      <c r="K75" s="30">
        <v>2</v>
      </c>
      <c r="L75" s="30">
        <f>SUM(H75:K75)</f>
        <v>11</v>
      </c>
      <c r="M75" s="28">
        <f>H75/$L75</f>
        <v>0.36363636363636365</v>
      </c>
      <c r="N75" s="28">
        <f>I75/$L75</f>
        <v>0.45454545454545453</v>
      </c>
      <c r="O75" s="28">
        <f>J75/$L75</f>
        <v>0</v>
      </c>
      <c r="P75" s="28">
        <f>K75/$L75</f>
        <v>0.18181818181818182</v>
      </c>
      <c r="Q75" s="71">
        <f>(M75+N75)-(O75+P75)</f>
        <v>0.6363636363636362</v>
      </c>
      <c r="R75" s="68">
        <v>4</v>
      </c>
      <c r="T75" s="30" t="s">
        <v>74</v>
      </c>
      <c r="U75" s="30"/>
      <c r="V75" s="30" t="s">
        <v>114</v>
      </c>
      <c r="W75" s="30">
        <v>1</v>
      </c>
      <c r="X75" s="30">
        <v>1</v>
      </c>
      <c r="Y75" s="30">
        <v>1</v>
      </c>
      <c r="Z75" s="30"/>
      <c r="AA75" s="85">
        <f>AVERAGE(W75:Z75)</f>
        <v>1</v>
      </c>
      <c r="AB75" s="61" t="s">
        <v>184</v>
      </c>
      <c r="AC75" s="61" t="s">
        <v>6</v>
      </c>
      <c r="AD75" s="82"/>
      <c r="AE75" s="60">
        <f>AVERAGE(R75:Z75)</f>
        <v>1.75</v>
      </c>
      <c r="AG75" s="30">
        <v>2</v>
      </c>
      <c r="AH75" s="30">
        <v>30</v>
      </c>
      <c r="AI75" s="30">
        <v>3</v>
      </c>
      <c r="AJ75" s="30">
        <v>3</v>
      </c>
      <c r="AK75" s="57">
        <f>AG75*(AH75+AI75+AJ75)</f>
        <v>72</v>
      </c>
      <c r="AM75" s="59">
        <f>AE75*AK75</f>
        <v>126</v>
      </c>
      <c r="AN75" s="63">
        <f>AM75</f>
        <v>126</v>
      </c>
      <c r="AO75" s="67"/>
      <c r="AP75" s="64">
        <f>AM75*100/$AN$81</f>
        <v>2.8535408818800154</v>
      </c>
      <c r="AQ75" s="101">
        <v>3</v>
      </c>
      <c r="AR75" s="101">
        <v>3</v>
      </c>
    </row>
    <row r="76" spans="1:44" ht="36">
      <c r="A76" s="111"/>
      <c r="B76" s="19">
        <v>72</v>
      </c>
      <c r="C76" s="4" t="s">
        <v>477</v>
      </c>
      <c r="D76" s="4" t="s">
        <v>315</v>
      </c>
      <c r="E76" s="13" t="s">
        <v>232</v>
      </c>
      <c r="F76" s="77"/>
      <c r="G76" s="77"/>
      <c r="H76" s="30">
        <v>1</v>
      </c>
      <c r="I76" s="30">
        <v>10</v>
      </c>
      <c r="J76" s="30"/>
      <c r="K76" s="30"/>
      <c r="L76" s="30">
        <f>SUM(H76:K76)</f>
        <v>11</v>
      </c>
      <c r="M76" s="28">
        <f>H76/$L76</f>
        <v>0.09090909090909091</v>
      </c>
      <c r="N76" s="28">
        <f>I76/$L76</f>
        <v>0.9090909090909091</v>
      </c>
      <c r="O76" s="28">
        <f>J76/$L76</f>
        <v>0</v>
      </c>
      <c r="P76" s="28">
        <f>K76/$L76</f>
        <v>0</v>
      </c>
      <c r="Q76" s="33">
        <f>(M76+N76)-(O76+P76)</f>
        <v>1</v>
      </c>
      <c r="R76" s="68">
        <v>4</v>
      </c>
      <c r="T76" s="30"/>
      <c r="U76" s="30"/>
      <c r="V76" s="30" t="s">
        <v>373</v>
      </c>
      <c r="W76" s="30"/>
      <c r="X76" s="30"/>
      <c r="Y76" s="30"/>
      <c r="Z76" s="30"/>
      <c r="AA76" s="86" t="e">
        <f>AVERAGE(W76:Z76)</f>
        <v>#DIV/0!</v>
      </c>
      <c r="AB76" s="61"/>
      <c r="AC76" s="61" t="s">
        <v>6</v>
      </c>
      <c r="AD76" s="82"/>
      <c r="AE76" s="60">
        <f>AVERAGE(R76:Z76)</f>
        <v>4</v>
      </c>
      <c r="AG76" s="30">
        <v>2</v>
      </c>
      <c r="AH76" s="30">
        <v>30</v>
      </c>
      <c r="AI76" s="30">
        <v>2</v>
      </c>
      <c r="AJ76" s="30">
        <v>3</v>
      </c>
      <c r="AK76" s="57">
        <f>AG76*(AH76+AI76+AJ76)</f>
        <v>70</v>
      </c>
      <c r="AM76" s="59">
        <f>AE76*AK76</f>
        <v>280</v>
      </c>
      <c r="AN76" s="63" t="s">
        <v>216</v>
      </c>
      <c r="AO76" s="67"/>
      <c r="AP76" s="63" t="s">
        <v>216</v>
      </c>
      <c r="AQ76" s="101"/>
      <c r="AR76" s="101"/>
    </row>
    <row r="77" spans="1:48" s="20" customFormat="1" ht="48">
      <c r="A77" s="73"/>
      <c r="B77" s="73"/>
      <c r="C77" s="73"/>
      <c r="D77" s="135" t="s">
        <v>209</v>
      </c>
      <c r="E77" s="108" t="s">
        <v>210</v>
      </c>
      <c r="F77" s="73"/>
      <c r="G77" s="73"/>
      <c r="H77" s="73" t="s">
        <v>211</v>
      </c>
      <c r="I77" s="73"/>
      <c r="J77" s="73"/>
      <c r="K77" s="73"/>
      <c r="L77" s="73"/>
      <c r="M77" s="51"/>
      <c r="N77" s="73"/>
      <c r="O77" s="73"/>
      <c r="P77" s="73"/>
      <c r="Q77" s="73"/>
      <c r="R77" s="73"/>
      <c r="S77" s="73"/>
      <c r="T77" s="73"/>
      <c r="U77" s="73"/>
      <c r="V77" s="30"/>
      <c r="W77" s="73"/>
      <c r="X77" s="73"/>
      <c r="Y77" s="73"/>
      <c r="Z77" s="73"/>
      <c r="AA77" s="73"/>
      <c r="AB77" s="73"/>
      <c r="AC77" s="73"/>
      <c r="AD77" s="73"/>
      <c r="AE77" s="73"/>
      <c r="AF77" s="73"/>
      <c r="AG77" s="73"/>
      <c r="AH77" s="73"/>
      <c r="AI77" s="73"/>
      <c r="AJ77" s="73"/>
      <c r="AK77" s="73"/>
      <c r="AL77" s="73"/>
      <c r="AM77" s="59">
        <v>198</v>
      </c>
      <c r="AN77" s="63">
        <f>AM77</f>
        <v>198</v>
      </c>
      <c r="AO77" s="73"/>
      <c r="AP77" s="64">
        <f>AM77*100/$AN$81</f>
        <v>4.484135671525738</v>
      </c>
      <c r="AQ77" s="107">
        <v>4.5</v>
      </c>
      <c r="AR77" s="68">
        <v>3</v>
      </c>
      <c r="AS77" s="62"/>
      <c r="AT77" s="62"/>
      <c r="AU77" s="62"/>
      <c r="AV77" s="62"/>
    </row>
    <row r="78" spans="1:48" s="20" customFormat="1" ht="15">
      <c r="A78" s="73"/>
      <c r="B78" s="73"/>
      <c r="C78" s="73"/>
      <c r="D78" s="73"/>
      <c r="E78" s="73"/>
      <c r="F78" s="73"/>
      <c r="G78" s="73"/>
      <c r="H78" s="73"/>
      <c r="I78" s="73"/>
      <c r="J78" s="73"/>
      <c r="K78" s="73"/>
      <c r="L78" s="73"/>
      <c r="M78" s="51"/>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84">
        <f>SUM(AP5:AP77)</f>
        <v>100.00000000000004</v>
      </c>
      <c r="AQ78" s="107">
        <f>SUM(AQ5:AQ77)</f>
        <v>100</v>
      </c>
      <c r="AR78" s="107">
        <f>SUM(AR5:AR77)</f>
        <v>67.5</v>
      </c>
      <c r="AS78" s="62"/>
      <c r="AT78" s="62"/>
      <c r="AU78" s="62"/>
      <c r="AV78" s="62"/>
    </row>
    <row r="79" spans="1:48" ht="360">
      <c r="A79" s="20"/>
      <c r="C79" s="20"/>
      <c r="D79" s="80"/>
      <c r="E79" s="62"/>
      <c r="H79" s="76"/>
      <c r="I79" s="62"/>
      <c r="J79" s="62"/>
      <c r="K79" s="72" t="s">
        <v>28</v>
      </c>
      <c r="L79" s="62"/>
      <c r="M79" s="20"/>
      <c r="N79" s="62"/>
      <c r="O79" s="62"/>
      <c r="P79" s="62"/>
      <c r="Q79" s="62"/>
      <c r="R79" s="74" t="s">
        <v>374</v>
      </c>
      <c r="S79" s="74"/>
      <c r="T79" s="72" t="s">
        <v>104</v>
      </c>
      <c r="U79" s="72" t="s">
        <v>104</v>
      </c>
      <c r="V79" s="72" t="s">
        <v>384</v>
      </c>
      <c r="W79" s="62"/>
      <c r="X79" s="62"/>
      <c r="Y79" s="62"/>
      <c r="Z79" s="62"/>
      <c r="AA79" s="72" t="s">
        <v>134</v>
      </c>
      <c r="AB79" s="72"/>
      <c r="AC79" s="72"/>
      <c r="AE79" s="72" t="s">
        <v>134</v>
      </c>
      <c r="AF79" s="72"/>
      <c r="AG79" s="72" t="s">
        <v>133</v>
      </c>
      <c r="AH79" s="72" t="s">
        <v>172</v>
      </c>
      <c r="AI79" s="72" t="s">
        <v>136</v>
      </c>
      <c r="AJ79" s="72" t="s">
        <v>137</v>
      </c>
      <c r="AK79" s="62"/>
      <c r="AL79" s="62"/>
      <c r="AM79" s="62"/>
      <c r="AN79" s="62"/>
      <c r="AO79" s="62"/>
      <c r="AP79" s="72" t="s">
        <v>194</v>
      </c>
      <c r="AQ79" s="62"/>
      <c r="AR79" s="51"/>
      <c r="AS79" s="51"/>
      <c r="AT79" s="51"/>
      <c r="AU79" s="51"/>
      <c r="AV79" s="51"/>
    </row>
    <row r="80" ht="15">
      <c r="D80" s="5"/>
    </row>
    <row r="81" spans="4:49" ht="15">
      <c r="D81" s="5"/>
      <c r="AE81" s="97">
        <f>SUM(AE5:AE76)</f>
        <v>188.25</v>
      </c>
      <c r="AK81" s="97">
        <f>SUM(AK5:AK76)</f>
        <v>2441</v>
      </c>
      <c r="AL81" s="51" t="s">
        <v>212</v>
      </c>
      <c r="AM81" s="58">
        <f>SUM(AM5:AM76)</f>
        <v>6659.733333333333</v>
      </c>
      <c r="AN81" s="105">
        <f>SUM(AN5:AN77)</f>
        <v>4415.566666666667</v>
      </c>
      <c r="AO81" s="70"/>
      <c r="AP81" s="104" t="s">
        <v>14</v>
      </c>
      <c r="AU81" t="s">
        <v>185</v>
      </c>
      <c r="AV81" t="s">
        <v>186</v>
      </c>
      <c r="AW81" t="s">
        <v>188</v>
      </c>
    </row>
    <row r="82" spans="4:49" ht="15">
      <c r="D82" s="5"/>
      <c r="AE82">
        <f>COUNTIF(AE5:AE76,"&gt;=0")</f>
        <v>72</v>
      </c>
      <c r="AK82">
        <f>COUNTIF(AK5:AK76,"&gt;=0")</f>
        <v>72</v>
      </c>
      <c r="AL82" s="51" t="s">
        <v>213</v>
      </c>
      <c r="AM82" s="20">
        <f>COUNTIF(AM5:AM76,"&gt;=0")</f>
        <v>72</v>
      </c>
      <c r="AN82" s="104">
        <f>COUNTIF(AN5:AN76,"&gt;=0")</f>
        <v>59</v>
      </c>
      <c r="AP82" t="s">
        <v>195</v>
      </c>
      <c r="AQ82" s="98">
        <f>AVERAGE(AQ5:AQ77)</f>
        <v>1.6666666666666667</v>
      </c>
      <c r="AS82" t="s">
        <v>196</v>
      </c>
      <c r="AT82" s="58">
        <v>30</v>
      </c>
      <c r="AU82" s="58">
        <v>2</v>
      </c>
      <c r="AV82">
        <v>2</v>
      </c>
      <c r="AW82">
        <v>2</v>
      </c>
    </row>
    <row r="83" spans="4:49" ht="15">
      <c r="D83" s="5"/>
      <c r="AE83" s="98">
        <f>AE81/AE82</f>
        <v>2.6145833333333335</v>
      </c>
      <c r="AK83" s="98">
        <f>AK81/AK82</f>
        <v>33.90277777777778</v>
      </c>
      <c r="AL83" s="51" t="s">
        <v>214</v>
      </c>
      <c r="AM83" s="99">
        <f>AM81/AM82</f>
        <v>92.4962962962963</v>
      </c>
      <c r="AN83" s="58">
        <f>AN81/AN82</f>
        <v>74.84011299435028</v>
      </c>
      <c r="AO83" s="67"/>
      <c r="AP83" s="104" t="s">
        <v>344</v>
      </c>
      <c r="AQ83" s="104">
        <v>15</v>
      </c>
      <c r="AS83" t="s">
        <v>197</v>
      </c>
      <c r="AT83" s="58">
        <v>30</v>
      </c>
      <c r="AU83" s="58">
        <v>2</v>
      </c>
      <c r="AV83">
        <v>2</v>
      </c>
      <c r="AW83">
        <v>2</v>
      </c>
    </row>
    <row r="84" spans="4:49" ht="15">
      <c r="D84" s="5"/>
      <c r="AL84" s="62"/>
      <c r="AP84" t="s">
        <v>341</v>
      </c>
      <c r="AQ84" s="109">
        <f>AQ83/AQ78</f>
        <v>0.15</v>
      </c>
      <c r="AS84" t="s">
        <v>198</v>
      </c>
      <c r="AT84" s="58">
        <v>20</v>
      </c>
      <c r="AU84" s="58">
        <v>1</v>
      </c>
      <c r="AV84">
        <v>2</v>
      </c>
      <c r="AW84">
        <v>2</v>
      </c>
    </row>
    <row r="85" spans="4:49" ht="30">
      <c r="D85" s="5"/>
      <c r="AL85" s="62"/>
      <c r="AP85" s="5" t="s">
        <v>345</v>
      </c>
      <c r="AQ85" s="58">
        <f>AQ83/AQ82</f>
        <v>9</v>
      </c>
      <c r="AS85" t="s">
        <v>199</v>
      </c>
      <c r="AT85" s="58">
        <v>15</v>
      </c>
      <c r="AU85" s="58">
        <v>1</v>
      </c>
      <c r="AV85">
        <v>2</v>
      </c>
      <c r="AW85">
        <v>1</v>
      </c>
    </row>
    <row r="86" spans="4:49" ht="15">
      <c r="D86" s="5"/>
      <c r="AL86" s="62"/>
      <c r="AP86" t="s">
        <v>346</v>
      </c>
      <c r="AQ86">
        <v>4</v>
      </c>
      <c r="AS86" t="s">
        <v>200</v>
      </c>
      <c r="AT86" s="58">
        <v>15</v>
      </c>
      <c r="AU86" s="58">
        <v>1</v>
      </c>
      <c r="AV86">
        <v>2</v>
      </c>
      <c r="AW86">
        <v>1</v>
      </c>
    </row>
    <row r="87" spans="4:49" ht="15">
      <c r="D87" s="5"/>
      <c r="AL87" s="62"/>
      <c r="AP87" s="104" t="s">
        <v>15</v>
      </c>
      <c r="AS87" t="s">
        <v>201</v>
      </c>
      <c r="AT87" s="58">
        <v>14.428571428571429</v>
      </c>
      <c r="AU87" s="58">
        <v>0</v>
      </c>
      <c r="AV87">
        <v>2</v>
      </c>
      <c r="AW87">
        <v>1</v>
      </c>
    </row>
    <row r="88" spans="4:49" ht="15">
      <c r="D88" s="5"/>
      <c r="AL88" s="62"/>
      <c r="AP88" t="s">
        <v>195</v>
      </c>
      <c r="AQ88" s="98">
        <f>AVERAGE(AR5:AR77)</f>
        <v>1.4673913043478262</v>
      </c>
      <c r="AS88" t="s">
        <v>202</v>
      </c>
      <c r="AT88" s="58">
        <v>10</v>
      </c>
      <c r="AU88" s="58">
        <v>0</v>
      </c>
      <c r="AV88">
        <v>2</v>
      </c>
      <c r="AW88">
        <v>1</v>
      </c>
    </row>
    <row r="89" spans="4:49" ht="15">
      <c r="D89" s="5"/>
      <c r="AL89" s="62"/>
      <c r="AP89" s="104" t="s">
        <v>344</v>
      </c>
      <c r="AQ89" s="104">
        <v>15</v>
      </c>
      <c r="AS89" t="s">
        <v>203</v>
      </c>
      <c r="AT89" s="58">
        <v>10</v>
      </c>
      <c r="AU89" s="58">
        <v>0</v>
      </c>
      <c r="AV89">
        <v>2</v>
      </c>
      <c r="AW89">
        <v>0</v>
      </c>
    </row>
    <row r="90" spans="4:49" ht="15">
      <c r="D90" s="5"/>
      <c r="AL90" s="62"/>
      <c r="AP90" t="s">
        <v>341</v>
      </c>
      <c r="AQ90" s="109">
        <f>AQ89/AR78</f>
        <v>0.2222222222222222</v>
      </c>
      <c r="AS90" t="s">
        <v>204</v>
      </c>
      <c r="AT90" s="58">
        <v>1</v>
      </c>
      <c r="AU90" s="58">
        <v>0.06829268292682926</v>
      </c>
      <c r="AV90">
        <v>2</v>
      </c>
      <c r="AW90">
        <v>0</v>
      </c>
    </row>
    <row r="91" spans="4:49" ht="30">
      <c r="D91" s="5"/>
      <c r="AL91" s="62"/>
      <c r="AP91" s="5" t="s">
        <v>345</v>
      </c>
      <c r="AQ91" s="58">
        <f>AQ89/AQ88</f>
        <v>10.222222222222221</v>
      </c>
      <c r="AS91" t="s">
        <v>205</v>
      </c>
      <c r="AT91" s="58">
        <v>1</v>
      </c>
      <c r="AU91" s="58">
        <v>0.06829268292682926</v>
      </c>
      <c r="AV91">
        <v>2</v>
      </c>
      <c r="AW91">
        <v>0</v>
      </c>
    </row>
    <row r="92" spans="4:49" ht="15">
      <c r="D92" s="5"/>
      <c r="AP92" t="s">
        <v>346</v>
      </c>
      <c r="AQ92">
        <v>4</v>
      </c>
      <c r="AS92" t="s">
        <v>189</v>
      </c>
      <c r="AU92" s="58">
        <f>SUM(AU82:AU91)</f>
        <v>7.136585365853659</v>
      </c>
      <c r="AW92">
        <f>SUM(AW82:AW91)</f>
        <v>10</v>
      </c>
    </row>
    <row r="93" ht="15">
      <c r="D93" s="5"/>
    </row>
    <row r="94" ht="15">
      <c r="D94" s="5"/>
    </row>
    <row r="95" ht="15">
      <c r="D95" s="5"/>
    </row>
    <row r="96" ht="15">
      <c r="D96" s="5"/>
    </row>
    <row r="97" ht="15">
      <c r="D97" s="5"/>
    </row>
    <row r="98" ht="15">
      <c r="D98" s="5"/>
    </row>
    <row r="99" ht="15">
      <c r="D99" s="5"/>
    </row>
    <row r="100" ht="15">
      <c r="D100" s="5"/>
    </row>
    <row r="101" ht="15">
      <c r="D101" s="5"/>
    </row>
    <row r="102" ht="15">
      <c r="D102" s="5"/>
    </row>
    <row r="103" ht="15">
      <c r="D103" s="5"/>
    </row>
    <row r="104" ht="15">
      <c r="D104" s="5"/>
    </row>
    <row r="105" ht="15">
      <c r="D105" s="5"/>
    </row>
    <row r="106" ht="15">
      <c r="D106" s="5"/>
    </row>
    <row r="107" ht="15">
      <c r="D107" s="5"/>
    </row>
    <row r="108" ht="15">
      <c r="D108" s="5"/>
    </row>
    <row r="109" ht="15">
      <c r="D109" s="5"/>
    </row>
    <row r="110" ht="15">
      <c r="D110" s="5"/>
    </row>
    <row r="111" ht="15">
      <c r="D111" s="5"/>
    </row>
    <row r="112" ht="15">
      <c r="D112" s="5"/>
    </row>
    <row r="113" ht="15">
      <c r="D113" s="5"/>
    </row>
    <row r="114" ht="15">
      <c r="D114" s="5"/>
    </row>
    <row r="115" ht="15">
      <c r="D115" s="5"/>
    </row>
    <row r="116" ht="15">
      <c r="D116" s="5"/>
    </row>
    <row r="117" ht="15">
      <c r="D117" s="5"/>
    </row>
    <row r="118" ht="15">
      <c r="D118" s="5"/>
    </row>
    <row r="119" ht="15">
      <c r="D119" s="5"/>
    </row>
    <row r="120" ht="15">
      <c r="D120" s="5"/>
    </row>
  </sheetData>
  <sheetProtection/>
  <protectedRanges>
    <protectedRange sqref="H5:K78" name="Intervallo2"/>
    <protectedRange sqref="E2:G2" name="Intervallo1"/>
  </protectedRanges>
  <autoFilter ref="A4:AQ79"/>
  <mergeCells count="16">
    <mergeCell ref="H3:R3"/>
    <mergeCell ref="A3:E3"/>
    <mergeCell ref="AM3:AN3"/>
    <mergeCell ref="T3:AC3"/>
    <mergeCell ref="AP3:AR3"/>
    <mergeCell ref="A41:A48"/>
    <mergeCell ref="A36:A40"/>
    <mergeCell ref="A19:A21"/>
    <mergeCell ref="A5:A18"/>
    <mergeCell ref="A26:A35"/>
    <mergeCell ref="A22:A25"/>
    <mergeCell ref="AG3:AK3"/>
    <mergeCell ref="A73:A76"/>
    <mergeCell ref="A49:A52"/>
    <mergeCell ref="A53:A59"/>
    <mergeCell ref="A60:A72"/>
  </mergeCells>
  <conditionalFormatting sqref="P5:P76">
    <cfRule type="cellIs" priority="1" dxfId="0" operator="between" stopIfTrue="1">
      <formula>0.8</formula>
      <formula>1</formula>
    </cfRule>
    <cfRule type="cellIs" priority="2" dxfId="1" operator="between" stopIfTrue="1">
      <formula>0</formula>
      <formula>0.2</formula>
    </cfRule>
  </conditionalFormatting>
  <conditionalFormatting sqref="M5:M76">
    <cfRule type="cellIs" priority="3" dxfId="1" operator="between" stopIfTrue="1">
      <formula>0.8</formula>
      <formula>1</formula>
    </cfRule>
    <cfRule type="cellIs" priority="4" dxfId="0" operator="between" stopIfTrue="1">
      <formula>0</formula>
      <formula>0.2</formula>
    </cfRule>
  </conditionalFormatting>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Y109"/>
  <sheetViews>
    <sheetView workbookViewId="0" topLeftCell="A1">
      <selection activeCell="A13" sqref="A13"/>
    </sheetView>
  </sheetViews>
  <sheetFormatPr defaultColWidth="9.140625" defaultRowHeight="15"/>
  <cols>
    <col min="1" max="1" width="30.140625" style="0" customWidth="1"/>
    <col min="2" max="2" width="6.7109375" style="0" customWidth="1"/>
    <col min="3" max="3" width="6.28125" style="0" bestFit="1" customWidth="1"/>
    <col min="4" max="13" width="6.7109375" style="0" customWidth="1"/>
    <col min="14" max="14" width="7.140625" style="0" customWidth="1"/>
    <col min="15" max="15" width="15.8515625" style="0" bestFit="1" customWidth="1"/>
    <col min="16" max="16" width="10.57421875" style="0" bestFit="1" customWidth="1"/>
    <col min="17" max="17" width="13.421875" style="0" customWidth="1"/>
    <col min="25" max="25" width="10.00390625" style="0" bestFit="1" customWidth="1"/>
  </cols>
  <sheetData>
    <row r="1" ht="15">
      <c r="A1" s="38" t="s">
        <v>170</v>
      </c>
    </row>
    <row r="2" spans="1:17" ht="170.25">
      <c r="A2" s="41" t="s">
        <v>168</v>
      </c>
      <c r="B2" s="48" t="s">
        <v>143</v>
      </c>
      <c r="C2" s="47" t="s">
        <v>144</v>
      </c>
      <c r="D2" s="48" t="s">
        <v>145</v>
      </c>
      <c r="E2" s="47" t="s">
        <v>146</v>
      </c>
      <c r="F2" s="47" t="s">
        <v>147</v>
      </c>
      <c r="G2" s="47" t="s">
        <v>148</v>
      </c>
      <c r="H2" s="47" t="s">
        <v>155</v>
      </c>
      <c r="I2" s="48" t="s">
        <v>156</v>
      </c>
      <c r="J2" s="47" t="s">
        <v>157</v>
      </c>
      <c r="K2" s="48" t="s">
        <v>158</v>
      </c>
      <c r="L2" s="48" t="s">
        <v>159</v>
      </c>
      <c r="O2" s="30"/>
      <c r="P2" s="30" t="s">
        <v>484</v>
      </c>
      <c r="Q2" s="32" t="s">
        <v>206</v>
      </c>
    </row>
    <row r="3" spans="1:17" ht="15">
      <c r="A3" s="44" t="s">
        <v>160</v>
      </c>
      <c r="B3" s="46">
        <v>5</v>
      </c>
      <c r="C3" s="46">
        <v>5</v>
      </c>
      <c r="D3" s="46"/>
      <c r="E3" s="46"/>
      <c r="F3" s="46"/>
      <c r="G3" s="46"/>
      <c r="H3" s="46"/>
      <c r="I3" s="46"/>
      <c r="J3" s="46"/>
      <c r="K3" s="46"/>
      <c r="L3" s="46">
        <v>5</v>
      </c>
      <c r="M3" s="34">
        <v>5</v>
      </c>
      <c r="O3" s="66" t="s">
        <v>196</v>
      </c>
      <c r="P3" s="30">
        <f>$M$51</f>
        <v>30</v>
      </c>
      <c r="Q3" s="63">
        <f aca="true" t="shared" si="0" ref="Q3:Q12">P3*10/$P$13</f>
        <v>2.0487804878048776</v>
      </c>
    </row>
    <row r="4" spans="1:17" ht="15">
      <c r="A4" s="44" t="s">
        <v>161</v>
      </c>
      <c r="B4" s="46"/>
      <c r="C4" s="46">
        <v>1</v>
      </c>
      <c r="D4" s="46">
        <v>1</v>
      </c>
      <c r="E4" s="46"/>
      <c r="F4" s="46"/>
      <c r="G4" s="46"/>
      <c r="H4" s="46"/>
      <c r="I4" s="46"/>
      <c r="J4" s="46"/>
      <c r="K4" s="46"/>
      <c r="L4" s="46"/>
      <c r="M4" s="34">
        <v>1</v>
      </c>
      <c r="O4" s="66" t="s">
        <v>197</v>
      </c>
      <c r="P4" s="30">
        <f>$Y$109</f>
        <v>30</v>
      </c>
      <c r="Q4" s="63">
        <f t="shared" si="0"/>
        <v>2.0487804878048776</v>
      </c>
    </row>
    <row r="5" spans="1:17" ht="15">
      <c r="A5" s="44" t="s">
        <v>162</v>
      </c>
      <c r="B5" s="46"/>
      <c r="C5" s="46"/>
      <c r="D5" s="46"/>
      <c r="E5" s="46"/>
      <c r="F5" s="46"/>
      <c r="G5" s="46"/>
      <c r="H5" s="46"/>
      <c r="I5" s="46"/>
      <c r="J5" s="46">
        <v>5</v>
      </c>
      <c r="K5" s="46"/>
      <c r="L5" s="46">
        <v>5</v>
      </c>
      <c r="M5" s="34">
        <v>5</v>
      </c>
      <c r="O5" s="66" t="s">
        <v>198</v>
      </c>
      <c r="P5" s="30">
        <f>$M$90</f>
        <v>20</v>
      </c>
      <c r="Q5" s="63">
        <f t="shared" si="0"/>
        <v>1.3658536585365852</v>
      </c>
    </row>
    <row r="6" spans="1:17" ht="15">
      <c r="A6" s="44" t="s">
        <v>163</v>
      </c>
      <c r="B6" s="46"/>
      <c r="C6" s="46">
        <v>2</v>
      </c>
      <c r="D6" s="46"/>
      <c r="E6" s="46">
        <v>3</v>
      </c>
      <c r="F6" s="46"/>
      <c r="G6" s="46"/>
      <c r="H6" s="46"/>
      <c r="I6" s="46"/>
      <c r="J6" s="46"/>
      <c r="K6" s="46"/>
      <c r="L6" s="46">
        <v>5</v>
      </c>
      <c r="M6" s="34">
        <v>5</v>
      </c>
      <c r="O6" s="66" t="s">
        <v>199</v>
      </c>
      <c r="P6" s="30">
        <f>$M$25</f>
        <v>15</v>
      </c>
      <c r="Q6" s="63">
        <f t="shared" si="0"/>
        <v>1.0243902439024388</v>
      </c>
    </row>
    <row r="7" spans="1:17" ht="15">
      <c r="A7" s="44" t="s">
        <v>169</v>
      </c>
      <c r="B7" s="46"/>
      <c r="C7" s="46"/>
      <c r="D7" s="46"/>
      <c r="E7" s="46">
        <v>3</v>
      </c>
      <c r="F7" s="46"/>
      <c r="G7" s="46"/>
      <c r="H7" s="46"/>
      <c r="I7" s="46"/>
      <c r="J7" s="46"/>
      <c r="K7" s="46">
        <v>5</v>
      </c>
      <c r="L7" s="46"/>
      <c r="M7" s="34">
        <v>5</v>
      </c>
      <c r="O7" s="66" t="s">
        <v>200</v>
      </c>
      <c r="P7" s="30">
        <f>$M$77</f>
        <v>15</v>
      </c>
      <c r="Q7" s="63">
        <f t="shared" si="0"/>
        <v>1.0243902439024388</v>
      </c>
    </row>
    <row r="8" spans="1:17" ht="15">
      <c r="A8" s="44" t="s">
        <v>164</v>
      </c>
      <c r="B8" s="46"/>
      <c r="C8" s="46"/>
      <c r="D8" s="46"/>
      <c r="E8" s="46">
        <v>3</v>
      </c>
      <c r="F8" s="46"/>
      <c r="G8" s="46"/>
      <c r="H8" s="46"/>
      <c r="I8" s="46">
        <v>2</v>
      </c>
      <c r="J8" s="46"/>
      <c r="K8" s="46"/>
      <c r="L8" s="46"/>
      <c r="M8" s="34">
        <v>3</v>
      </c>
      <c r="O8" s="66" t="s">
        <v>201</v>
      </c>
      <c r="P8" s="63">
        <f>$Y$107</f>
        <v>14.428571428571429</v>
      </c>
      <c r="Q8" s="63">
        <v>0</v>
      </c>
    </row>
    <row r="9" spans="1:17" ht="15">
      <c r="A9" s="44" t="s">
        <v>165</v>
      </c>
      <c r="B9" s="46"/>
      <c r="C9" s="46"/>
      <c r="D9" s="46"/>
      <c r="E9" s="46">
        <v>2</v>
      </c>
      <c r="F9" s="46"/>
      <c r="G9" s="46">
        <v>1</v>
      </c>
      <c r="H9" s="46"/>
      <c r="I9" s="46">
        <v>1</v>
      </c>
      <c r="J9" s="46"/>
      <c r="K9" s="46"/>
      <c r="L9" s="46"/>
      <c r="M9" s="34">
        <v>2</v>
      </c>
      <c r="O9" s="66" t="s">
        <v>202</v>
      </c>
      <c r="P9" s="30">
        <f>$M$38</f>
        <v>10</v>
      </c>
      <c r="Q9" s="63">
        <v>0</v>
      </c>
    </row>
    <row r="10" spans="1:17" ht="15">
      <c r="A10" s="44" t="s">
        <v>166</v>
      </c>
      <c r="B10" s="46"/>
      <c r="C10" s="46">
        <v>2</v>
      </c>
      <c r="D10" s="46">
        <v>1</v>
      </c>
      <c r="E10" s="46">
        <v>3</v>
      </c>
      <c r="F10" s="46">
        <v>1</v>
      </c>
      <c r="G10" s="46">
        <v>1</v>
      </c>
      <c r="H10" s="46"/>
      <c r="I10" s="46">
        <v>1</v>
      </c>
      <c r="J10" s="46"/>
      <c r="K10" s="46"/>
      <c r="L10" s="46">
        <v>5</v>
      </c>
      <c r="M10" s="34">
        <v>5</v>
      </c>
      <c r="O10" s="66" t="s">
        <v>203</v>
      </c>
      <c r="P10" s="30">
        <f>$M$64</f>
        <v>10</v>
      </c>
      <c r="Q10" s="63">
        <v>0</v>
      </c>
    </row>
    <row r="11" spans="1:17" ht="15">
      <c r="A11" s="44" t="s">
        <v>167</v>
      </c>
      <c r="B11" s="46"/>
      <c r="C11" s="46"/>
      <c r="D11" s="46"/>
      <c r="E11" s="46"/>
      <c r="F11" s="46"/>
      <c r="G11" s="46"/>
      <c r="H11" s="46">
        <v>5</v>
      </c>
      <c r="I11" s="46">
        <v>1</v>
      </c>
      <c r="J11" s="46"/>
      <c r="K11" s="46"/>
      <c r="L11" s="46"/>
      <c r="M11" s="34">
        <v>5</v>
      </c>
      <c r="O11" s="66" t="s">
        <v>204</v>
      </c>
      <c r="P11" s="30">
        <f>$M$103</f>
        <v>1</v>
      </c>
      <c r="Q11" s="63">
        <f t="shared" si="0"/>
        <v>0.06829268292682926</v>
      </c>
    </row>
    <row r="12" spans="1:17" ht="23.25">
      <c r="A12" s="34"/>
      <c r="B12" s="34"/>
      <c r="C12" s="34"/>
      <c r="D12" s="34"/>
      <c r="E12" s="34"/>
      <c r="F12" s="34"/>
      <c r="G12" s="39"/>
      <c r="H12" s="34"/>
      <c r="I12" s="34"/>
      <c r="J12" s="34"/>
      <c r="K12" s="40"/>
      <c r="L12" s="34"/>
      <c r="M12" s="35">
        <f>SUM(M3:M11)</f>
        <v>36</v>
      </c>
      <c r="O12" s="66" t="s">
        <v>205</v>
      </c>
      <c r="P12" s="30">
        <f>$Y$105</f>
        <v>1</v>
      </c>
      <c r="Q12" s="63">
        <f t="shared" si="0"/>
        <v>0.06829268292682926</v>
      </c>
    </row>
    <row r="13" spans="15:17" ht="150">
      <c r="O13" s="65" t="s">
        <v>485</v>
      </c>
      <c r="P13" s="63">
        <f>SUM(P3:P12)</f>
        <v>146.42857142857144</v>
      </c>
      <c r="Q13" s="32" t="s">
        <v>187</v>
      </c>
    </row>
    <row r="14" ht="15">
      <c r="A14" s="38" t="s">
        <v>199</v>
      </c>
    </row>
    <row r="15" spans="1:12" ht="170.25">
      <c r="A15" s="41" t="s">
        <v>168</v>
      </c>
      <c r="B15" s="42" t="s">
        <v>143</v>
      </c>
      <c r="C15" s="43" t="s">
        <v>144</v>
      </c>
      <c r="D15" s="42" t="s">
        <v>145</v>
      </c>
      <c r="E15" s="43" t="s">
        <v>146</v>
      </c>
      <c r="F15" s="43" t="s">
        <v>147</v>
      </c>
      <c r="G15" s="43" t="s">
        <v>148</v>
      </c>
      <c r="H15" s="47" t="s">
        <v>155</v>
      </c>
      <c r="I15" s="42" t="s">
        <v>156</v>
      </c>
      <c r="J15" s="47" t="s">
        <v>157</v>
      </c>
      <c r="K15" s="48" t="s">
        <v>158</v>
      </c>
      <c r="L15" s="42" t="s">
        <v>159</v>
      </c>
    </row>
    <row r="16" spans="1:13" ht="15">
      <c r="A16" s="44" t="s">
        <v>160</v>
      </c>
      <c r="B16" s="45">
        <v>5</v>
      </c>
      <c r="C16" s="45">
        <v>5</v>
      </c>
      <c r="D16" s="45"/>
      <c r="E16" s="45"/>
      <c r="F16" s="45"/>
      <c r="G16" s="45"/>
      <c r="H16" s="46"/>
      <c r="I16" s="45"/>
      <c r="J16" s="46"/>
      <c r="K16" s="46"/>
      <c r="L16" s="45">
        <v>5</v>
      </c>
      <c r="M16" s="34"/>
    </row>
    <row r="17" spans="1:13" ht="15">
      <c r="A17" s="44" t="s">
        <v>161</v>
      </c>
      <c r="B17" s="45"/>
      <c r="C17" s="45">
        <v>1</v>
      </c>
      <c r="D17" s="45">
        <v>1</v>
      </c>
      <c r="E17" s="45"/>
      <c r="F17" s="45"/>
      <c r="G17" s="45"/>
      <c r="H17" s="46"/>
      <c r="I17" s="45"/>
      <c r="J17" s="46"/>
      <c r="K17" s="46"/>
      <c r="L17" s="45"/>
      <c r="M17" s="34"/>
    </row>
    <row r="18" spans="1:13" ht="15">
      <c r="A18" s="44" t="s">
        <v>162</v>
      </c>
      <c r="B18" s="45"/>
      <c r="C18" s="45"/>
      <c r="D18" s="45"/>
      <c r="E18" s="45"/>
      <c r="F18" s="45"/>
      <c r="G18" s="45"/>
      <c r="H18" s="46"/>
      <c r="I18" s="45"/>
      <c r="J18" s="46">
        <v>5</v>
      </c>
      <c r="K18" s="46"/>
      <c r="L18" s="45">
        <v>5</v>
      </c>
      <c r="M18" s="34">
        <v>5</v>
      </c>
    </row>
    <row r="19" spans="1:13" ht="15">
      <c r="A19" s="44" t="s">
        <v>163</v>
      </c>
      <c r="B19" s="45"/>
      <c r="C19" s="45">
        <v>2</v>
      </c>
      <c r="D19" s="45"/>
      <c r="E19" s="45">
        <v>3</v>
      </c>
      <c r="F19" s="45"/>
      <c r="G19" s="45"/>
      <c r="H19" s="46"/>
      <c r="I19" s="45"/>
      <c r="J19" s="46"/>
      <c r="K19" s="46"/>
      <c r="L19" s="45">
        <v>5</v>
      </c>
      <c r="M19" s="34">
        <v>5</v>
      </c>
    </row>
    <row r="20" spans="1:13" ht="15">
      <c r="A20" s="44" t="s">
        <v>169</v>
      </c>
      <c r="B20" s="45"/>
      <c r="C20" s="45"/>
      <c r="D20" s="45"/>
      <c r="E20" s="45">
        <v>3</v>
      </c>
      <c r="F20" s="45"/>
      <c r="G20" s="45"/>
      <c r="H20" s="46"/>
      <c r="I20" s="45"/>
      <c r="J20" s="46"/>
      <c r="K20" s="46">
        <v>5</v>
      </c>
      <c r="L20" s="45"/>
      <c r="M20" s="34"/>
    </row>
    <row r="21" spans="1:13" ht="15">
      <c r="A21" s="44" t="s">
        <v>164</v>
      </c>
      <c r="B21" s="45"/>
      <c r="C21" s="45"/>
      <c r="D21" s="45"/>
      <c r="E21" s="45">
        <v>3</v>
      </c>
      <c r="F21" s="45"/>
      <c r="G21" s="45"/>
      <c r="H21" s="46"/>
      <c r="I21" s="45">
        <v>2</v>
      </c>
      <c r="J21" s="46"/>
      <c r="K21" s="46"/>
      <c r="L21" s="45"/>
      <c r="M21" s="34"/>
    </row>
    <row r="22" spans="1:13" ht="15">
      <c r="A22" s="44" t="s">
        <v>165</v>
      </c>
      <c r="B22" s="45"/>
      <c r="C22" s="45"/>
      <c r="D22" s="45"/>
      <c r="E22" s="45">
        <v>2</v>
      </c>
      <c r="F22" s="45"/>
      <c r="G22" s="45">
        <v>1</v>
      </c>
      <c r="H22" s="46"/>
      <c r="I22" s="45">
        <v>1</v>
      </c>
      <c r="J22" s="46"/>
      <c r="K22" s="46"/>
      <c r="L22" s="45"/>
      <c r="M22" s="34"/>
    </row>
    <row r="23" spans="1:13" ht="15">
      <c r="A23" s="44" t="s">
        <v>166</v>
      </c>
      <c r="B23" s="45"/>
      <c r="C23" s="45">
        <v>2</v>
      </c>
      <c r="D23" s="45">
        <v>1</v>
      </c>
      <c r="E23" s="45">
        <v>3</v>
      </c>
      <c r="F23" s="45">
        <v>1</v>
      </c>
      <c r="G23" s="45">
        <v>1</v>
      </c>
      <c r="H23" s="46"/>
      <c r="I23" s="45">
        <v>1</v>
      </c>
      <c r="J23" s="46"/>
      <c r="K23" s="46"/>
      <c r="L23" s="45">
        <v>5</v>
      </c>
      <c r="M23" s="34"/>
    </row>
    <row r="24" spans="1:13" ht="15">
      <c r="A24" s="44" t="s">
        <v>167</v>
      </c>
      <c r="B24" s="45"/>
      <c r="C24" s="45"/>
      <c r="D24" s="45"/>
      <c r="E24" s="45"/>
      <c r="F24" s="45"/>
      <c r="G24" s="45"/>
      <c r="H24" s="46">
        <v>5</v>
      </c>
      <c r="I24" s="45">
        <v>1</v>
      </c>
      <c r="J24" s="46"/>
      <c r="K24" s="46"/>
      <c r="L24" s="45"/>
      <c r="M24" s="34">
        <v>5</v>
      </c>
    </row>
    <row r="25" spans="1:13" ht="23.25">
      <c r="A25" s="34"/>
      <c r="B25" s="34"/>
      <c r="C25" s="34"/>
      <c r="D25" s="34"/>
      <c r="E25" s="34"/>
      <c r="F25" s="34"/>
      <c r="G25" s="39"/>
      <c r="H25" s="34"/>
      <c r="I25" s="34"/>
      <c r="J25" s="34"/>
      <c r="K25" s="40"/>
      <c r="L25" s="34"/>
      <c r="M25" s="35">
        <f>SUM(M16:M24)</f>
        <v>15</v>
      </c>
    </row>
    <row r="27" ht="15">
      <c r="A27" s="38" t="s">
        <v>202</v>
      </c>
    </row>
    <row r="28" spans="1:12" ht="170.25">
      <c r="A28" s="41" t="s">
        <v>168</v>
      </c>
      <c r="B28" s="42" t="s">
        <v>143</v>
      </c>
      <c r="C28" s="43" t="s">
        <v>144</v>
      </c>
      <c r="D28" s="42" t="s">
        <v>145</v>
      </c>
      <c r="E28" s="43" t="s">
        <v>146</v>
      </c>
      <c r="F28" s="43" t="s">
        <v>147</v>
      </c>
      <c r="G28" s="43" t="s">
        <v>148</v>
      </c>
      <c r="H28" s="47" t="s">
        <v>155</v>
      </c>
      <c r="I28" s="42" t="s">
        <v>156</v>
      </c>
      <c r="J28" s="47" t="s">
        <v>157</v>
      </c>
      <c r="K28" s="42" t="s">
        <v>158</v>
      </c>
      <c r="L28" s="42" t="s">
        <v>159</v>
      </c>
    </row>
    <row r="29" spans="1:13" ht="15">
      <c r="A29" s="44" t="s">
        <v>160</v>
      </c>
      <c r="B29" s="45">
        <v>5</v>
      </c>
      <c r="C29" s="45">
        <v>5</v>
      </c>
      <c r="D29" s="45"/>
      <c r="E29" s="45"/>
      <c r="F29" s="45"/>
      <c r="G29" s="45"/>
      <c r="H29" s="46"/>
      <c r="I29" s="45"/>
      <c r="J29" s="46"/>
      <c r="K29" s="45"/>
      <c r="L29" s="45">
        <v>5</v>
      </c>
      <c r="M29" s="34"/>
    </row>
    <row r="30" spans="1:13" ht="15">
      <c r="A30" s="44" t="s">
        <v>161</v>
      </c>
      <c r="B30" s="45"/>
      <c r="C30" s="45">
        <v>1</v>
      </c>
      <c r="D30" s="45">
        <v>1</v>
      </c>
      <c r="E30" s="45"/>
      <c r="F30" s="45"/>
      <c r="G30" s="45"/>
      <c r="H30" s="46"/>
      <c r="I30" s="45"/>
      <c r="J30" s="46"/>
      <c r="K30" s="45"/>
      <c r="L30" s="45"/>
      <c r="M30" s="34"/>
    </row>
    <row r="31" spans="1:13" ht="15">
      <c r="A31" s="44" t="s">
        <v>162</v>
      </c>
      <c r="B31" s="45"/>
      <c r="C31" s="45"/>
      <c r="D31" s="45"/>
      <c r="E31" s="45"/>
      <c r="F31" s="45"/>
      <c r="G31" s="45"/>
      <c r="H31" s="46"/>
      <c r="I31" s="45"/>
      <c r="J31" s="46">
        <v>5</v>
      </c>
      <c r="K31" s="45"/>
      <c r="L31" s="45">
        <v>5</v>
      </c>
      <c r="M31" s="34">
        <v>5</v>
      </c>
    </row>
    <row r="32" spans="1:13" ht="15">
      <c r="A32" s="44" t="s">
        <v>163</v>
      </c>
      <c r="B32" s="45"/>
      <c r="C32" s="45">
        <v>2</v>
      </c>
      <c r="D32" s="45"/>
      <c r="E32" s="45">
        <v>3</v>
      </c>
      <c r="F32" s="45"/>
      <c r="G32" s="45"/>
      <c r="H32" s="46"/>
      <c r="I32" s="45"/>
      <c r="J32" s="46"/>
      <c r="K32" s="45"/>
      <c r="L32" s="45">
        <v>5</v>
      </c>
      <c r="M32" s="34"/>
    </row>
    <row r="33" spans="1:13" ht="15">
      <c r="A33" s="44" t="s">
        <v>169</v>
      </c>
      <c r="B33" s="45"/>
      <c r="C33" s="45"/>
      <c r="D33" s="45"/>
      <c r="E33" s="45">
        <v>3</v>
      </c>
      <c r="F33" s="45"/>
      <c r="G33" s="45"/>
      <c r="H33" s="46"/>
      <c r="I33" s="45"/>
      <c r="J33" s="46"/>
      <c r="K33" s="45">
        <v>5</v>
      </c>
      <c r="L33" s="45"/>
      <c r="M33" s="34"/>
    </row>
    <row r="34" spans="1:13" ht="15">
      <c r="A34" s="44" t="s">
        <v>164</v>
      </c>
      <c r="B34" s="45"/>
      <c r="C34" s="45"/>
      <c r="D34" s="45"/>
      <c r="E34" s="45">
        <v>3</v>
      </c>
      <c r="F34" s="45"/>
      <c r="G34" s="45"/>
      <c r="H34" s="46"/>
      <c r="I34" s="45">
        <v>2</v>
      </c>
      <c r="J34" s="46"/>
      <c r="K34" s="45"/>
      <c r="L34" s="45"/>
      <c r="M34" s="34"/>
    </row>
    <row r="35" spans="1:13" ht="15">
      <c r="A35" s="44" t="s">
        <v>165</v>
      </c>
      <c r="B35" s="45"/>
      <c r="C35" s="45"/>
      <c r="D35" s="45"/>
      <c r="E35" s="45">
        <v>2</v>
      </c>
      <c r="F35" s="45"/>
      <c r="G35" s="45">
        <v>1</v>
      </c>
      <c r="H35" s="46"/>
      <c r="I35" s="45">
        <v>1</v>
      </c>
      <c r="J35" s="46"/>
      <c r="K35" s="45"/>
      <c r="L35" s="45"/>
      <c r="M35" s="34"/>
    </row>
    <row r="36" spans="1:13" ht="15">
      <c r="A36" s="44" t="s">
        <v>166</v>
      </c>
      <c r="B36" s="45"/>
      <c r="C36" s="45">
        <v>2</v>
      </c>
      <c r="D36" s="45">
        <v>1</v>
      </c>
      <c r="E36" s="45">
        <v>3</v>
      </c>
      <c r="F36" s="45">
        <v>1</v>
      </c>
      <c r="G36" s="45">
        <v>1</v>
      </c>
      <c r="H36" s="46"/>
      <c r="I36" s="45">
        <v>1</v>
      </c>
      <c r="J36" s="46"/>
      <c r="K36" s="45"/>
      <c r="L36" s="45">
        <v>5</v>
      </c>
      <c r="M36" s="34"/>
    </row>
    <row r="37" spans="1:13" ht="15">
      <c r="A37" s="44" t="s">
        <v>167</v>
      </c>
      <c r="B37" s="45"/>
      <c r="C37" s="45"/>
      <c r="D37" s="45"/>
      <c r="E37" s="45"/>
      <c r="F37" s="45"/>
      <c r="G37" s="45"/>
      <c r="H37" s="46">
        <v>5</v>
      </c>
      <c r="I37" s="45">
        <v>1</v>
      </c>
      <c r="J37" s="46"/>
      <c r="K37" s="45"/>
      <c r="L37" s="45"/>
      <c r="M37" s="34">
        <v>5</v>
      </c>
    </row>
    <row r="38" spans="1:13" ht="23.25">
      <c r="A38" s="34"/>
      <c r="B38" s="34"/>
      <c r="C38" s="34"/>
      <c r="D38" s="34"/>
      <c r="E38" s="34"/>
      <c r="F38" s="34"/>
      <c r="G38" s="39"/>
      <c r="H38" s="34"/>
      <c r="I38" s="34"/>
      <c r="J38" s="34"/>
      <c r="K38" s="40"/>
      <c r="L38" s="34"/>
      <c r="M38" s="35">
        <f>SUM(M29:M37)</f>
        <v>10</v>
      </c>
    </row>
    <row r="40" ht="15">
      <c r="A40" s="38" t="s">
        <v>196</v>
      </c>
    </row>
    <row r="41" spans="1:12" ht="170.25">
      <c r="A41" s="41" t="s">
        <v>168</v>
      </c>
      <c r="B41" s="42" t="s">
        <v>143</v>
      </c>
      <c r="C41" s="43" t="s">
        <v>144</v>
      </c>
      <c r="D41" s="42" t="s">
        <v>145</v>
      </c>
      <c r="E41" s="43" t="s">
        <v>146</v>
      </c>
      <c r="F41" s="43" t="s">
        <v>147</v>
      </c>
      <c r="G41" s="43" t="s">
        <v>148</v>
      </c>
      <c r="H41" s="47" t="s">
        <v>155</v>
      </c>
      <c r="I41" s="42" t="s">
        <v>156</v>
      </c>
      <c r="J41" s="43" t="s">
        <v>157</v>
      </c>
      <c r="K41" s="48" t="s">
        <v>158</v>
      </c>
      <c r="L41" s="48" t="s">
        <v>159</v>
      </c>
    </row>
    <row r="42" spans="1:13" ht="15">
      <c r="A42" s="44" t="s">
        <v>160</v>
      </c>
      <c r="B42" s="45">
        <v>5</v>
      </c>
      <c r="C42" s="45">
        <v>5</v>
      </c>
      <c r="D42" s="45"/>
      <c r="E42" s="45"/>
      <c r="F42" s="45"/>
      <c r="G42" s="45"/>
      <c r="H42" s="46"/>
      <c r="I42" s="45"/>
      <c r="J42" s="45"/>
      <c r="K42" s="46"/>
      <c r="L42" s="46">
        <v>5</v>
      </c>
      <c r="M42" s="34">
        <v>5</v>
      </c>
    </row>
    <row r="43" spans="1:13" ht="15">
      <c r="A43" s="44" t="s">
        <v>161</v>
      </c>
      <c r="B43" s="45"/>
      <c r="C43" s="45">
        <v>1</v>
      </c>
      <c r="D43" s="45">
        <v>1</v>
      </c>
      <c r="E43" s="45"/>
      <c r="F43" s="45"/>
      <c r="G43" s="45"/>
      <c r="H43" s="46"/>
      <c r="I43" s="45"/>
      <c r="J43" s="45"/>
      <c r="K43" s="46"/>
      <c r="L43" s="46"/>
      <c r="M43" s="34"/>
    </row>
    <row r="44" spans="1:13" ht="15">
      <c r="A44" s="44" t="s">
        <v>162</v>
      </c>
      <c r="B44" s="45"/>
      <c r="C44" s="45"/>
      <c r="D44" s="45"/>
      <c r="E44" s="45"/>
      <c r="F44" s="45"/>
      <c r="G44" s="45"/>
      <c r="H44" s="46"/>
      <c r="I44" s="45"/>
      <c r="J44" s="45">
        <v>5</v>
      </c>
      <c r="K44" s="46"/>
      <c r="L44" s="46">
        <v>5</v>
      </c>
      <c r="M44" s="34">
        <v>5</v>
      </c>
    </row>
    <row r="45" spans="1:13" ht="15">
      <c r="A45" s="44" t="s">
        <v>163</v>
      </c>
      <c r="B45" s="45"/>
      <c r="C45" s="45">
        <v>2</v>
      </c>
      <c r="D45" s="45"/>
      <c r="E45" s="45">
        <v>3</v>
      </c>
      <c r="F45" s="45"/>
      <c r="G45" s="45"/>
      <c r="H45" s="46"/>
      <c r="I45" s="45"/>
      <c r="J45" s="45"/>
      <c r="K45" s="46"/>
      <c r="L45" s="46">
        <v>5</v>
      </c>
      <c r="M45" s="34">
        <v>5</v>
      </c>
    </row>
    <row r="46" spans="1:13" ht="15">
      <c r="A46" s="44" t="s">
        <v>169</v>
      </c>
      <c r="B46" s="45"/>
      <c r="C46" s="45"/>
      <c r="D46" s="45"/>
      <c r="E46" s="45">
        <v>3</v>
      </c>
      <c r="F46" s="45"/>
      <c r="G46" s="45"/>
      <c r="H46" s="46"/>
      <c r="I46" s="45"/>
      <c r="J46" s="45"/>
      <c r="K46" s="46">
        <v>5</v>
      </c>
      <c r="L46" s="46"/>
      <c r="M46" s="34">
        <v>5</v>
      </c>
    </row>
    <row r="47" spans="1:13" ht="15">
      <c r="A47" s="44" t="s">
        <v>164</v>
      </c>
      <c r="B47" s="45"/>
      <c r="C47" s="45"/>
      <c r="D47" s="45"/>
      <c r="E47" s="45">
        <v>3</v>
      </c>
      <c r="F47" s="45"/>
      <c r="G47" s="45"/>
      <c r="H47" s="46"/>
      <c r="I47" s="45">
        <v>2</v>
      </c>
      <c r="J47" s="45"/>
      <c r="K47" s="46"/>
      <c r="L47" s="46"/>
      <c r="M47" s="34"/>
    </row>
    <row r="48" spans="1:13" ht="15">
      <c r="A48" s="44" t="s">
        <v>165</v>
      </c>
      <c r="B48" s="45"/>
      <c r="C48" s="45"/>
      <c r="D48" s="45"/>
      <c r="E48" s="45">
        <v>2</v>
      </c>
      <c r="F48" s="45"/>
      <c r="G48" s="45">
        <v>1</v>
      </c>
      <c r="H48" s="46"/>
      <c r="I48" s="45">
        <v>1</v>
      </c>
      <c r="J48" s="45"/>
      <c r="K48" s="46"/>
      <c r="L48" s="46"/>
      <c r="M48" s="34"/>
    </row>
    <row r="49" spans="1:13" ht="15">
      <c r="A49" s="44" t="s">
        <v>166</v>
      </c>
      <c r="B49" s="45"/>
      <c r="C49" s="45">
        <v>2</v>
      </c>
      <c r="D49" s="45">
        <v>1</v>
      </c>
      <c r="E49" s="45">
        <v>3</v>
      </c>
      <c r="F49" s="45">
        <v>1</v>
      </c>
      <c r="G49" s="45">
        <v>1</v>
      </c>
      <c r="H49" s="46"/>
      <c r="I49" s="45">
        <v>1</v>
      </c>
      <c r="J49" s="45"/>
      <c r="K49" s="46"/>
      <c r="L49" s="46">
        <v>5</v>
      </c>
      <c r="M49" s="34">
        <v>5</v>
      </c>
    </row>
    <row r="50" spans="1:13" ht="15">
      <c r="A50" s="44" t="s">
        <v>167</v>
      </c>
      <c r="B50" s="45"/>
      <c r="C50" s="45"/>
      <c r="D50" s="45"/>
      <c r="E50" s="45"/>
      <c r="F50" s="45"/>
      <c r="G50" s="45"/>
      <c r="H50" s="46">
        <v>5</v>
      </c>
      <c r="I50" s="45">
        <v>1</v>
      </c>
      <c r="J50" s="45"/>
      <c r="K50" s="46"/>
      <c r="L50" s="46"/>
      <c r="M50" s="34">
        <v>5</v>
      </c>
    </row>
    <row r="51" spans="1:13" ht="23.25">
      <c r="A51" s="34"/>
      <c r="B51" s="34"/>
      <c r="C51" s="34"/>
      <c r="D51" s="34"/>
      <c r="E51" s="34"/>
      <c r="F51" s="34"/>
      <c r="G51" s="39"/>
      <c r="H51" s="34"/>
      <c r="I51" s="34"/>
      <c r="J51" s="34"/>
      <c r="K51" s="40"/>
      <c r="L51" s="34"/>
      <c r="M51" s="35">
        <f>SUM(M42:M50)</f>
        <v>30</v>
      </c>
    </row>
    <row r="53" ht="15">
      <c r="A53" s="38" t="s">
        <v>203</v>
      </c>
    </row>
    <row r="54" spans="1:12" ht="170.25">
      <c r="A54" s="41" t="s">
        <v>168</v>
      </c>
      <c r="B54" s="48" t="s">
        <v>143</v>
      </c>
      <c r="C54" s="43" t="s">
        <v>144</v>
      </c>
      <c r="D54" s="42" t="s">
        <v>145</v>
      </c>
      <c r="E54" s="43" t="s">
        <v>146</v>
      </c>
      <c r="F54" s="43" t="s">
        <v>147</v>
      </c>
      <c r="G54" s="43" t="s">
        <v>148</v>
      </c>
      <c r="H54" s="43" t="s">
        <v>155</v>
      </c>
      <c r="I54" s="42" t="s">
        <v>156</v>
      </c>
      <c r="J54" s="47" t="s">
        <v>157</v>
      </c>
      <c r="K54" s="42" t="s">
        <v>158</v>
      </c>
      <c r="L54" s="42" t="s">
        <v>159</v>
      </c>
    </row>
    <row r="55" spans="1:13" ht="15">
      <c r="A55" s="44" t="s">
        <v>160</v>
      </c>
      <c r="B55" s="46">
        <v>5</v>
      </c>
      <c r="C55" s="45">
        <v>5</v>
      </c>
      <c r="D55" s="45"/>
      <c r="E55" s="45"/>
      <c r="F55" s="45"/>
      <c r="G55" s="45"/>
      <c r="H55" s="45"/>
      <c r="I55" s="45"/>
      <c r="J55" s="46"/>
      <c r="K55" s="45"/>
      <c r="L55" s="45">
        <v>5</v>
      </c>
      <c r="M55" s="34">
        <v>5</v>
      </c>
    </row>
    <row r="56" spans="1:13" ht="15">
      <c r="A56" s="44" t="s">
        <v>161</v>
      </c>
      <c r="B56" s="46"/>
      <c r="C56" s="45">
        <v>1</v>
      </c>
      <c r="D56" s="45">
        <v>1</v>
      </c>
      <c r="E56" s="45"/>
      <c r="F56" s="45"/>
      <c r="G56" s="45"/>
      <c r="H56" s="45"/>
      <c r="I56" s="45"/>
      <c r="J56" s="46"/>
      <c r="K56" s="45"/>
      <c r="L56" s="45"/>
      <c r="M56" s="34"/>
    </row>
    <row r="57" spans="1:13" ht="15">
      <c r="A57" s="44" t="s">
        <v>162</v>
      </c>
      <c r="B57" s="46"/>
      <c r="C57" s="45"/>
      <c r="D57" s="45"/>
      <c r="E57" s="45"/>
      <c r="F57" s="45"/>
      <c r="G57" s="45"/>
      <c r="H57" s="45"/>
      <c r="I57" s="45"/>
      <c r="J57" s="46">
        <v>5</v>
      </c>
      <c r="K57" s="45"/>
      <c r="L57" s="45">
        <v>5</v>
      </c>
      <c r="M57" s="34">
        <v>5</v>
      </c>
    </row>
    <row r="58" spans="1:13" ht="15">
      <c r="A58" s="44" t="s">
        <v>163</v>
      </c>
      <c r="B58" s="46"/>
      <c r="C58" s="45">
        <v>2</v>
      </c>
      <c r="D58" s="45"/>
      <c r="E58" s="45">
        <v>3</v>
      </c>
      <c r="F58" s="45"/>
      <c r="G58" s="45"/>
      <c r="H58" s="45"/>
      <c r="I58" s="45"/>
      <c r="J58" s="46"/>
      <c r="K58" s="45"/>
      <c r="L58" s="45">
        <v>5</v>
      </c>
      <c r="M58" s="34"/>
    </row>
    <row r="59" spans="1:13" ht="15">
      <c r="A59" s="44" t="s">
        <v>169</v>
      </c>
      <c r="B59" s="46"/>
      <c r="C59" s="45"/>
      <c r="D59" s="45"/>
      <c r="E59" s="45">
        <v>3</v>
      </c>
      <c r="F59" s="45"/>
      <c r="G59" s="45"/>
      <c r="H59" s="45"/>
      <c r="I59" s="45"/>
      <c r="J59" s="46"/>
      <c r="K59" s="45">
        <v>5</v>
      </c>
      <c r="L59" s="45"/>
      <c r="M59" s="34"/>
    </row>
    <row r="60" spans="1:13" ht="15">
      <c r="A60" s="44" t="s">
        <v>164</v>
      </c>
      <c r="B60" s="46"/>
      <c r="C60" s="45"/>
      <c r="D60" s="45"/>
      <c r="E60" s="45">
        <v>3</v>
      </c>
      <c r="F60" s="45"/>
      <c r="G60" s="45"/>
      <c r="H60" s="45"/>
      <c r="I60" s="45">
        <v>2</v>
      </c>
      <c r="J60" s="46"/>
      <c r="K60" s="45"/>
      <c r="L60" s="45"/>
      <c r="M60" s="34"/>
    </row>
    <row r="61" spans="1:13" ht="15">
      <c r="A61" s="44" t="s">
        <v>165</v>
      </c>
      <c r="B61" s="46"/>
      <c r="C61" s="45"/>
      <c r="D61" s="45"/>
      <c r="E61" s="45">
        <v>2</v>
      </c>
      <c r="F61" s="45"/>
      <c r="G61" s="45">
        <v>1</v>
      </c>
      <c r="H61" s="45"/>
      <c r="I61" s="45">
        <v>1</v>
      </c>
      <c r="J61" s="46"/>
      <c r="K61" s="45"/>
      <c r="L61" s="45"/>
      <c r="M61" s="34"/>
    </row>
    <row r="62" spans="1:13" ht="15">
      <c r="A62" s="44" t="s">
        <v>166</v>
      </c>
      <c r="B62" s="46"/>
      <c r="C62" s="45">
        <v>2</v>
      </c>
      <c r="D62" s="45">
        <v>1</v>
      </c>
      <c r="E62" s="45">
        <v>3</v>
      </c>
      <c r="F62" s="45">
        <v>1</v>
      </c>
      <c r="G62" s="45">
        <v>1</v>
      </c>
      <c r="H62" s="45"/>
      <c r="I62" s="45">
        <v>1</v>
      </c>
      <c r="J62" s="46"/>
      <c r="K62" s="45"/>
      <c r="L62" s="45">
        <v>5</v>
      </c>
      <c r="M62" s="34"/>
    </row>
    <row r="63" spans="1:13" ht="15">
      <c r="A63" s="44" t="s">
        <v>167</v>
      </c>
      <c r="B63" s="46"/>
      <c r="C63" s="45"/>
      <c r="D63" s="45"/>
      <c r="E63" s="45"/>
      <c r="F63" s="45"/>
      <c r="G63" s="45"/>
      <c r="H63" s="45">
        <v>5</v>
      </c>
      <c r="I63" s="45">
        <v>1</v>
      </c>
      <c r="J63" s="46"/>
      <c r="K63" s="45"/>
      <c r="L63" s="45"/>
      <c r="M63" s="34"/>
    </row>
    <row r="64" spans="1:13" ht="23.25">
      <c r="A64" s="34"/>
      <c r="B64" s="34"/>
      <c r="C64" s="34"/>
      <c r="D64" s="34"/>
      <c r="E64" s="34"/>
      <c r="F64" s="34"/>
      <c r="G64" s="39"/>
      <c r="H64" s="34"/>
      <c r="I64" s="34"/>
      <c r="J64" s="34"/>
      <c r="K64" s="40"/>
      <c r="L64" s="34"/>
      <c r="M64" s="35">
        <f>SUM(M55:M63)</f>
        <v>10</v>
      </c>
    </row>
    <row r="66" ht="15">
      <c r="A66" s="38" t="s">
        <v>200</v>
      </c>
    </row>
    <row r="67" spans="1:12" ht="170.25">
      <c r="A67" s="41" t="s">
        <v>168</v>
      </c>
      <c r="B67" s="48" t="s">
        <v>143</v>
      </c>
      <c r="C67" s="47" t="s">
        <v>144</v>
      </c>
      <c r="D67" s="48" t="s">
        <v>145</v>
      </c>
      <c r="E67" s="43" t="s">
        <v>146</v>
      </c>
      <c r="F67" s="43" t="s">
        <v>147</v>
      </c>
      <c r="G67" s="43" t="s">
        <v>148</v>
      </c>
      <c r="H67" s="43" t="s">
        <v>155</v>
      </c>
      <c r="I67" s="42" t="s">
        <v>156</v>
      </c>
      <c r="J67" s="47" t="s">
        <v>157</v>
      </c>
      <c r="K67" s="42" t="s">
        <v>158</v>
      </c>
      <c r="L67" s="42" t="s">
        <v>159</v>
      </c>
    </row>
    <row r="68" spans="1:13" ht="15">
      <c r="A68" s="44" t="s">
        <v>160</v>
      </c>
      <c r="B68" s="46">
        <v>5</v>
      </c>
      <c r="C68" s="46">
        <v>5</v>
      </c>
      <c r="D68" s="46"/>
      <c r="E68" s="45"/>
      <c r="F68" s="45"/>
      <c r="G68" s="45"/>
      <c r="H68" s="45"/>
      <c r="I68" s="45"/>
      <c r="J68" s="46"/>
      <c r="K68" s="45"/>
      <c r="L68" s="45">
        <v>5</v>
      </c>
      <c r="M68" s="34">
        <v>5</v>
      </c>
    </row>
    <row r="69" spans="1:13" ht="15">
      <c r="A69" s="44" t="s">
        <v>161</v>
      </c>
      <c r="B69" s="46"/>
      <c r="C69" s="46">
        <v>1</v>
      </c>
      <c r="D69" s="46">
        <v>1</v>
      </c>
      <c r="E69" s="45"/>
      <c r="F69" s="45"/>
      <c r="G69" s="45"/>
      <c r="H69" s="45"/>
      <c r="I69" s="45"/>
      <c r="J69" s="46"/>
      <c r="K69" s="45"/>
      <c r="L69" s="45"/>
      <c r="M69" s="34">
        <v>1</v>
      </c>
    </row>
    <row r="70" spans="1:13" ht="15">
      <c r="A70" s="44" t="s">
        <v>162</v>
      </c>
      <c r="B70" s="46"/>
      <c r="C70" s="46"/>
      <c r="D70" s="46"/>
      <c r="E70" s="45"/>
      <c r="F70" s="45"/>
      <c r="G70" s="45"/>
      <c r="H70" s="45"/>
      <c r="I70" s="45"/>
      <c r="J70" s="46">
        <v>5</v>
      </c>
      <c r="K70" s="45"/>
      <c r="L70" s="45">
        <v>5</v>
      </c>
      <c r="M70" s="34">
        <v>5</v>
      </c>
    </row>
    <row r="71" spans="1:13" ht="15">
      <c r="A71" s="44" t="s">
        <v>163</v>
      </c>
      <c r="B71" s="46"/>
      <c r="C71" s="46">
        <v>2</v>
      </c>
      <c r="D71" s="46"/>
      <c r="E71" s="45">
        <v>3</v>
      </c>
      <c r="F71" s="45"/>
      <c r="G71" s="45"/>
      <c r="H71" s="45"/>
      <c r="I71" s="45"/>
      <c r="J71" s="46"/>
      <c r="K71" s="45"/>
      <c r="L71" s="45">
        <v>5</v>
      </c>
      <c r="M71" s="34">
        <v>2</v>
      </c>
    </row>
    <row r="72" spans="1:13" ht="15">
      <c r="A72" s="44" t="s">
        <v>169</v>
      </c>
      <c r="B72" s="46"/>
      <c r="C72" s="46"/>
      <c r="D72" s="46"/>
      <c r="E72" s="45">
        <v>3</v>
      </c>
      <c r="F72" s="45"/>
      <c r="G72" s="45"/>
      <c r="H72" s="45"/>
      <c r="I72" s="45"/>
      <c r="J72" s="46"/>
      <c r="K72" s="45">
        <v>5</v>
      </c>
      <c r="L72" s="45"/>
      <c r="M72" s="34"/>
    </row>
    <row r="73" spans="1:13" ht="15">
      <c r="A73" s="44" t="s">
        <v>164</v>
      </c>
      <c r="B73" s="46"/>
      <c r="C73" s="46"/>
      <c r="D73" s="46"/>
      <c r="E73" s="45">
        <v>3</v>
      </c>
      <c r="F73" s="45"/>
      <c r="G73" s="45"/>
      <c r="H73" s="45"/>
      <c r="I73" s="45">
        <v>2</v>
      </c>
      <c r="J73" s="46"/>
      <c r="K73" s="45"/>
      <c r="L73" s="45"/>
      <c r="M73" s="34"/>
    </row>
    <row r="74" spans="1:13" ht="15">
      <c r="A74" s="44" t="s">
        <v>165</v>
      </c>
      <c r="B74" s="46"/>
      <c r="C74" s="46"/>
      <c r="D74" s="46"/>
      <c r="E74" s="45">
        <v>2</v>
      </c>
      <c r="F74" s="45"/>
      <c r="G74" s="45">
        <v>1</v>
      </c>
      <c r="H74" s="45"/>
      <c r="I74" s="45">
        <v>1</v>
      </c>
      <c r="J74" s="46"/>
      <c r="K74" s="45"/>
      <c r="L74" s="45"/>
      <c r="M74" s="34"/>
    </row>
    <row r="75" spans="1:13" ht="15">
      <c r="A75" s="44" t="s">
        <v>166</v>
      </c>
      <c r="B75" s="46"/>
      <c r="C75" s="46">
        <v>2</v>
      </c>
      <c r="D75" s="46">
        <v>1</v>
      </c>
      <c r="E75" s="45">
        <v>3</v>
      </c>
      <c r="F75" s="45">
        <v>1</v>
      </c>
      <c r="G75" s="45">
        <v>1</v>
      </c>
      <c r="H75" s="45"/>
      <c r="I75" s="45">
        <v>1</v>
      </c>
      <c r="J75" s="46"/>
      <c r="K75" s="45"/>
      <c r="L75" s="45">
        <v>5</v>
      </c>
      <c r="M75" s="34">
        <v>2</v>
      </c>
    </row>
    <row r="76" spans="1:13" ht="15">
      <c r="A76" s="44" t="s">
        <v>167</v>
      </c>
      <c r="B76" s="46"/>
      <c r="C76" s="46"/>
      <c r="D76" s="46"/>
      <c r="E76" s="45"/>
      <c r="F76" s="45"/>
      <c r="G76" s="45"/>
      <c r="H76" s="45">
        <v>5</v>
      </c>
      <c r="I76" s="45">
        <v>1</v>
      </c>
      <c r="J76" s="46"/>
      <c r="K76" s="45"/>
      <c r="L76" s="45"/>
      <c r="M76" s="34"/>
    </row>
    <row r="77" spans="1:13" ht="23.25">
      <c r="A77" s="34"/>
      <c r="B77" s="34"/>
      <c r="C77" s="34"/>
      <c r="D77" s="34"/>
      <c r="E77" s="34"/>
      <c r="F77" s="34"/>
      <c r="G77" s="39"/>
      <c r="H77" s="34"/>
      <c r="I77" s="34"/>
      <c r="J77" s="34"/>
      <c r="K77" s="40"/>
      <c r="L77" s="34"/>
      <c r="M77" s="35">
        <f>SUM(M68:M76)</f>
        <v>15</v>
      </c>
    </row>
    <row r="78" spans="1:13" ht="15" customHeight="1">
      <c r="A78" s="34"/>
      <c r="B78" s="34"/>
      <c r="C78" s="34"/>
      <c r="D78" s="34"/>
      <c r="E78" s="34"/>
      <c r="F78" s="34"/>
      <c r="G78" s="36"/>
      <c r="H78" s="34"/>
      <c r="I78" s="34"/>
      <c r="J78" s="34"/>
      <c r="K78" s="37"/>
      <c r="L78" s="34"/>
      <c r="M78" s="35"/>
    </row>
    <row r="79" ht="15">
      <c r="A79" s="38" t="s">
        <v>198</v>
      </c>
    </row>
    <row r="80" spans="1:12" ht="170.25">
      <c r="A80" s="41" t="s">
        <v>168</v>
      </c>
      <c r="B80" s="42" t="s">
        <v>143</v>
      </c>
      <c r="C80" s="43" t="s">
        <v>144</v>
      </c>
      <c r="D80" s="42" t="s">
        <v>145</v>
      </c>
      <c r="E80" s="43" t="s">
        <v>146</v>
      </c>
      <c r="F80" s="43" t="s">
        <v>147</v>
      </c>
      <c r="G80" s="43" t="s">
        <v>148</v>
      </c>
      <c r="H80" s="43" t="s">
        <v>155</v>
      </c>
      <c r="I80" s="42" t="s">
        <v>156</v>
      </c>
      <c r="J80" s="43" t="s">
        <v>157</v>
      </c>
      <c r="K80" s="42" t="s">
        <v>158</v>
      </c>
      <c r="L80" s="48" t="s">
        <v>159</v>
      </c>
    </row>
    <row r="81" spans="1:13" ht="15">
      <c r="A81" s="44" t="s">
        <v>160</v>
      </c>
      <c r="B81" s="45">
        <v>5</v>
      </c>
      <c r="C81" s="45">
        <v>5</v>
      </c>
      <c r="D81" s="45"/>
      <c r="E81" s="45"/>
      <c r="F81" s="45"/>
      <c r="G81" s="45"/>
      <c r="H81" s="45"/>
      <c r="I81" s="45"/>
      <c r="J81" s="45"/>
      <c r="K81" s="45"/>
      <c r="L81" s="46">
        <v>5</v>
      </c>
      <c r="M81" s="34">
        <v>5</v>
      </c>
    </row>
    <row r="82" spans="1:13" ht="15">
      <c r="A82" s="44" t="s">
        <v>161</v>
      </c>
      <c r="B82" s="45"/>
      <c r="C82" s="45">
        <v>1</v>
      </c>
      <c r="D82" s="45">
        <v>1</v>
      </c>
      <c r="E82" s="45"/>
      <c r="F82" s="45"/>
      <c r="G82" s="45"/>
      <c r="H82" s="45"/>
      <c r="I82" s="45"/>
      <c r="J82" s="45"/>
      <c r="K82" s="45"/>
      <c r="L82" s="46"/>
      <c r="M82" s="34"/>
    </row>
    <row r="83" spans="1:13" ht="15">
      <c r="A83" s="44" t="s">
        <v>162</v>
      </c>
      <c r="B83" s="45"/>
      <c r="C83" s="45"/>
      <c r="D83" s="45"/>
      <c r="E83" s="45"/>
      <c r="F83" s="45"/>
      <c r="G83" s="45"/>
      <c r="H83" s="45"/>
      <c r="I83" s="45"/>
      <c r="J83" s="45">
        <v>5</v>
      </c>
      <c r="K83" s="45"/>
      <c r="L83" s="46">
        <v>5</v>
      </c>
      <c r="M83" s="34">
        <v>5</v>
      </c>
    </row>
    <row r="84" spans="1:13" ht="15">
      <c r="A84" s="44" t="s">
        <v>163</v>
      </c>
      <c r="B84" s="45"/>
      <c r="C84" s="45">
        <v>2</v>
      </c>
      <c r="D84" s="45"/>
      <c r="E84" s="45">
        <v>3</v>
      </c>
      <c r="F84" s="45"/>
      <c r="G84" s="45"/>
      <c r="H84" s="45"/>
      <c r="I84" s="45"/>
      <c r="J84" s="45"/>
      <c r="K84" s="45"/>
      <c r="L84" s="46">
        <v>5</v>
      </c>
      <c r="M84" s="34">
        <v>5</v>
      </c>
    </row>
    <row r="85" spans="1:13" ht="15">
      <c r="A85" s="44" t="s">
        <v>169</v>
      </c>
      <c r="B85" s="45"/>
      <c r="C85" s="45"/>
      <c r="D85" s="45"/>
      <c r="E85" s="45">
        <v>3</v>
      </c>
      <c r="F85" s="45"/>
      <c r="G85" s="45"/>
      <c r="H85" s="45"/>
      <c r="I85" s="45"/>
      <c r="J85" s="45"/>
      <c r="K85" s="45">
        <v>5</v>
      </c>
      <c r="L85" s="46"/>
      <c r="M85" s="34"/>
    </row>
    <row r="86" spans="1:13" ht="15">
      <c r="A86" s="44" t="s">
        <v>164</v>
      </c>
      <c r="B86" s="45"/>
      <c r="C86" s="45"/>
      <c r="D86" s="45"/>
      <c r="E86" s="45">
        <v>3</v>
      </c>
      <c r="F86" s="45"/>
      <c r="G86" s="45"/>
      <c r="H86" s="45"/>
      <c r="I86" s="45">
        <v>2</v>
      </c>
      <c r="J86" s="45"/>
      <c r="K86" s="45"/>
      <c r="L86" s="46"/>
      <c r="M86" s="34"/>
    </row>
    <row r="87" spans="1:13" ht="15">
      <c r="A87" s="44" t="s">
        <v>165</v>
      </c>
      <c r="B87" s="45"/>
      <c r="C87" s="45"/>
      <c r="D87" s="45"/>
      <c r="E87" s="45">
        <v>2</v>
      </c>
      <c r="F87" s="45"/>
      <c r="G87" s="45">
        <v>1</v>
      </c>
      <c r="H87" s="45"/>
      <c r="I87" s="45">
        <v>1</v>
      </c>
      <c r="J87" s="45"/>
      <c r="K87" s="45"/>
      <c r="L87" s="46"/>
      <c r="M87" s="34"/>
    </row>
    <row r="88" spans="1:13" ht="15">
      <c r="A88" s="44" t="s">
        <v>166</v>
      </c>
      <c r="B88" s="45"/>
      <c r="C88" s="45">
        <v>2</v>
      </c>
      <c r="D88" s="45">
        <v>1</v>
      </c>
      <c r="E88" s="45">
        <v>3</v>
      </c>
      <c r="F88" s="45">
        <v>1</v>
      </c>
      <c r="G88" s="45">
        <v>1</v>
      </c>
      <c r="H88" s="45"/>
      <c r="I88" s="45">
        <v>1</v>
      </c>
      <c r="J88" s="45"/>
      <c r="K88" s="45"/>
      <c r="L88" s="46">
        <v>5</v>
      </c>
      <c r="M88" s="34">
        <v>5</v>
      </c>
    </row>
    <row r="89" spans="1:13" ht="15">
      <c r="A89" s="44" t="s">
        <v>167</v>
      </c>
      <c r="B89" s="45"/>
      <c r="C89" s="45"/>
      <c r="D89" s="45"/>
      <c r="E89" s="45"/>
      <c r="F89" s="45"/>
      <c r="G89" s="45"/>
      <c r="H89" s="45">
        <v>5</v>
      </c>
      <c r="I89" s="45">
        <v>1</v>
      </c>
      <c r="J89" s="45"/>
      <c r="K89" s="45"/>
      <c r="L89" s="46"/>
      <c r="M89" s="34"/>
    </row>
    <row r="90" spans="1:13" ht="23.25">
      <c r="A90" s="34"/>
      <c r="B90" s="34"/>
      <c r="C90" s="34"/>
      <c r="D90" s="34"/>
      <c r="E90" s="34"/>
      <c r="F90" s="34"/>
      <c r="G90" s="39"/>
      <c r="H90" s="34"/>
      <c r="I90" s="34"/>
      <c r="J90" s="34"/>
      <c r="K90" s="40"/>
      <c r="L90" s="34"/>
      <c r="M90" s="35">
        <f>SUM(M81:M89)</f>
        <v>20</v>
      </c>
    </row>
    <row r="92" ht="15">
      <c r="A92" s="38" t="s">
        <v>204</v>
      </c>
    </row>
    <row r="93" spans="1:12" ht="170.25">
      <c r="A93" s="41" t="s">
        <v>168</v>
      </c>
      <c r="B93" s="42" t="s">
        <v>143</v>
      </c>
      <c r="C93" s="43" t="s">
        <v>144</v>
      </c>
      <c r="D93" s="42" t="s">
        <v>145</v>
      </c>
      <c r="E93" s="43" t="s">
        <v>146</v>
      </c>
      <c r="F93" s="47" t="s">
        <v>147</v>
      </c>
      <c r="G93" s="43" t="s">
        <v>148</v>
      </c>
      <c r="H93" s="43" t="s">
        <v>155</v>
      </c>
      <c r="I93" s="42" t="s">
        <v>156</v>
      </c>
      <c r="J93" s="43" t="s">
        <v>157</v>
      </c>
      <c r="K93" s="42" t="s">
        <v>158</v>
      </c>
      <c r="L93" s="42" t="s">
        <v>159</v>
      </c>
    </row>
    <row r="94" spans="1:13" ht="15">
      <c r="A94" s="44" t="s">
        <v>160</v>
      </c>
      <c r="B94" s="45">
        <v>5</v>
      </c>
      <c r="C94" s="45">
        <v>5</v>
      </c>
      <c r="D94" s="45"/>
      <c r="E94" s="45"/>
      <c r="F94" s="46"/>
      <c r="G94" s="45"/>
      <c r="H94" s="45"/>
      <c r="I94" s="45"/>
      <c r="J94" s="45"/>
      <c r="K94" s="45"/>
      <c r="L94" s="45">
        <v>5</v>
      </c>
      <c r="M94" s="34"/>
    </row>
    <row r="95" spans="1:13" ht="15">
      <c r="A95" s="44" t="s">
        <v>161</v>
      </c>
      <c r="B95" s="45"/>
      <c r="C95" s="45">
        <v>1</v>
      </c>
      <c r="D95" s="45">
        <v>1</v>
      </c>
      <c r="E95" s="45"/>
      <c r="F95" s="46"/>
      <c r="G95" s="45"/>
      <c r="H95" s="45"/>
      <c r="I95" s="45"/>
      <c r="J95" s="45"/>
      <c r="K95" s="45"/>
      <c r="L95" s="45"/>
      <c r="M95" s="34"/>
    </row>
    <row r="96" spans="1:13" ht="15">
      <c r="A96" s="44" t="s">
        <v>162</v>
      </c>
      <c r="B96" s="45"/>
      <c r="C96" s="45"/>
      <c r="D96" s="45"/>
      <c r="E96" s="45"/>
      <c r="F96" s="46"/>
      <c r="G96" s="45"/>
      <c r="H96" s="45"/>
      <c r="I96" s="45"/>
      <c r="J96" s="45">
        <v>5</v>
      </c>
      <c r="K96" s="45"/>
      <c r="L96" s="45">
        <v>5</v>
      </c>
      <c r="M96" s="34"/>
    </row>
    <row r="97" spans="1:13" ht="15">
      <c r="A97" s="44" t="s">
        <v>163</v>
      </c>
      <c r="B97" s="45"/>
      <c r="C97" s="45">
        <v>2</v>
      </c>
      <c r="D97" s="45"/>
      <c r="E97" s="45">
        <v>3</v>
      </c>
      <c r="F97" s="46"/>
      <c r="G97" s="45"/>
      <c r="H97" s="45"/>
      <c r="I97" s="45"/>
      <c r="J97" s="45"/>
      <c r="K97" s="45"/>
      <c r="L97" s="45">
        <v>5</v>
      </c>
      <c r="M97" s="34"/>
    </row>
    <row r="98" spans="1:13" ht="15">
      <c r="A98" s="44" t="s">
        <v>169</v>
      </c>
      <c r="B98" s="45"/>
      <c r="C98" s="45"/>
      <c r="D98" s="45"/>
      <c r="E98" s="45">
        <v>3</v>
      </c>
      <c r="F98" s="46"/>
      <c r="G98" s="45"/>
      <c r="H98" s="45"/>
      <c r="I98" s="45"/>
      <c r="J98" s="45"/>
      <c r="K98" s="45">
        <v>5</v>
      </c>
      <c r="L98" s="45"/>
      <c r="M98" s="34"/>
    </row>
    <row r="99" spans="1:13" ht="15">
      <c r="A99" s="44" t="s">
        <v>164</v>
      </c>
      <c r="B99" s="45"/>
      <c r="C99" s="45"/>
      <c r="D99" s="45"/>
      <c r="E99" s="45">
        <v>3</v>
      </c>
      <c r="F99" s="46"/>
      <c r="G99" s="45"/>
      <c r="H99" s="45"/>
      <c r="I99" s="45">
        <v>2</v>
      </c>
      <c r="J99" s="45"/>
      <c r="K99" s="45"/>
      <c r="L99" s="45"/>
      <c r="M99" s="34"/>
    </row>
    <row r="100" spans="1:13" ht="15">
      <c r="A100" s="44" t="s">
        <v>165</v>
      </c>
      <c r="B100" s="45"/>
      <c r="C100" s="45"/>
      <c r="D100" s="45"/>
      <c r="E100" s="45">
        <v>2</v>
      </c>
      <c r="F100" s="46"/>
      <c r="G100" s="45">
        <v>1</v>
      </c>
      <c r="H100" s="45"/>
      <c r="I100" s="45">
        <v>1</v>
      </c>
      <c r="J100" s="45"/>
      <c r="K100" s="45"/>
      <c r="L100" s="45"/>
      <c r="M100" s="34"/>
    </row>
    <row r="101" spans="1:13" ht="15">
      <c r="A101" s="44" t="s">
        <v>166</v>
      </c>
      <c r="B101" s="45"/>
      <c r="C101" s="45">
        <v>2</v>
      </c>
      <c r="D101" s="45">
        <v>1</v>
      </c>
      <c r="E101" s="45">
        <v>3</v>
      </c>
      <c r="F101" s="46">
        <v>1</v>
      </c>
      <c r="G101" s="45">
        <v>1</v>
      </c>
      <c r="H101" s="45"/>
      <c r="I101" s="45">
        <v>1</v>
      </c>
      <c r="J101" s="45"/>
      <c r="K101" s="45"/>
      <c r="L101" s="45">
        <v>5</v>
      </c>
      <c r="M101" s="34">
        <v>1</v>
      </c>
    </row>
    <row r="102" spans="1:13" ht="15">
      <c r="A102" s="44" t="s">
        <v>167</v>
      </c>
      <c r="B102" s="45"/>
      <c r="C102" s="45"/>
      <c r="D102" s="45"/>
      <c r="E102" s="45"/>
      <c r="F102" s="46"/>
      <c r="G102" s="45"/>
      <c r="H102" s="45">
        <v>5</v>
      </c>
      <c r="I102" s="45">
        <v>1</v>
      </c>
      <c r="J102" s="45"/>
      <c r="K102" s="45"/>
      <c r="L102" s="45"/>
      <c r="M102" s="34"/>
    </row>
    <row r="103" spans="1:13" ht="23.25">
      <c r="A103" s="34"/>
      <c r="B103" s="34"/>
      <c r="C103" s="34"/>
      <c r="D103" s="34"/>
      <c r="E103" s="34"/>
      <c r="F103" s="34"/>
      <c r="G103" s="39"/>
      <c r="H103" s="34"/>
      <c r="I103" s="34"/>
      <c r="J103" s="34"/>
      <c r="K103" s="40"/>
      <c r="L103" s="34"/>
      <c r="M103" s="35">
        <f>SUM(M94:M102)</f>
        <v>1</v>
      </c>
    </row>
    <row r="105" spans="1:25" ht="23.25">
      <c r="A105" s="49" t="s">
        <v>215</v>
      </c>
      <c r="Y105" s="35">
        <f>M103</f>
        <v>1</v>
      </c>
    </row>
    <row r="106" spans="1:25" ht="23.25">
      <c r="A106" s="49"/>
      <c r="Y106" s="35"/>
    </row>
    <row r="107" spans="1:25" ht="23.25">
      <c r="A107" s="49" t="s">
        <v>207</v>
      </c>
      <c r="Y107" s="50">
        <f>(M25+M38+M51+M64+M77+M90+M103)/7</f>
        <v>14.428571428571429</v>
      </c>
    </row>
    <row r="108" spans="1:25" ht="23.25">
      <c r="A108" s="49"/>
      <c r="Y108" s="35"/>
    </row>
    <row r="109" spans="1:25" ht="23.25">
      <c r="A109" s="49" t="s">
        <v>208</v>
      </c>
      <c r="Y109" s="35">
        <f>M51</f>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dc:creator>
  <cp:keywords/>
  <dc:description/>
  <cp:lastModifiedBy>pr43530</cp:lastModifiedBy>
  <dcterms:created xsi:type="dcterms:W3CDTF">2011-09-02T08:30:33Z</dcterms:created>
  <dcterms:modified xsi:type="dcterms:W3CDTF">2016-12-06T15:52:36Z</dcterms:modified>
  <cp:category/>
  <cp:version/>
  <cp:contentType/>
  <cp:contentStatus/>
</cp:coreProperties>
</file>